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0" windowWidth="16380" windowHeight="8205" tabRatio="735" activeTab="0"/>
  </bookViews>
  <sheets>
    <sheet name="Readme" sheetId="1" r:id="rId1"/>
    <sheet name="Andy" sheetId="2" r:id="rId2"/>
    <sheet name="Bells" sheetId="3" r:id="rId3"/>
    <sheet name="Candelabra" sheetId="4" r:id="rId4"/>
    <sheet name="Dune" sheetId="5" r:id="rId5"/>
    <sheet name="Farewell" sheetId="6" r:id="rId6"/>
    <sheet name="GGC19" sheetId="7" r:id="rId7"/>
    <sheet name="Greyling" sheetId="8" r:id="rId8"/>
    <sheet name="Hail Lake" sheetId="9" r:id="rId9"/>
    <sheet name="Hallet" sheetId="10" r:id="rId10"/>
    <sheet name="Honeymoon" sheetId="11" r:id="rId11"/>
    <sheet name="HLY0501" sheetId="12" r:id="rId12"/>
    <sheet name="Hudson" sheetId="13" r:id="rId13"/>
    <sheet name="Jellybean" sheetId="14" r:id="rId14"/>
    <sheet name="Kusawa" sheetId="15" r:id="rId15"/>
    <sheet name="Lac Meleze " sheetId="16" r:id="rId16"/>
    <sheet name="Lily " sheetId="17" r:id="rId17"/>
    <sheet name="Logan" sheetId="18" r:id="rId18"/>
    <sheet name="LoneSpruce" sheetId="19" r:id="rId19"/>
    <sheet name="Mica" sheetId="20" r:id="rId20"/>
    <sheet name="Moose" sheetId="21" r:id="rId21"/>
    <sheet name="P1B3" sheetId="22" r:id="rId22"/>
    <sheet name="Quartz" sheetId="23" r:id="rId23"/>
    <sheet name=" Rainbow" sheetId="24" r:id="rId24"/>
    <sheet name="Ranger Lake" sheetId="25" r:id="rId25"/>
    <sheet name="Screaming Lynx" sheetId="26" r:id="rId26"/>
    <sheet name="Takahula" sheetId="27" r:id="rId27"/>
    <sheet name="Trout" sheetId="28" r:id="rId28"/>
    <sheet name="Upper Fly" sheetId="29" r:id="rId29"/>
    <sheet name="Waskey" sheetId="30" r:id="rId30"/>
    <sheet name="Wolverine" sheetId="31" r:id="rId31"/>
  </sheets>
  <definedNames/>
  <calcPr fullCalcOnLoad="1"/>
</workbook>
</file>

<file path=xl/sharedStrings.xml><?xml version="1.0" encoding="utf-8"?>
<sst xmlns="http://schemas.openxmlformats.org/spreadsheetml/2006/main" count="1933" uniqueCount="701">
  <si>
    <t>short_name</t>
  </si>
  <si>
    <t>depth (cm)</t>
  </si>
  <si>
    <t>age (cal yrs BP)</t>
  </si>
  <si>
    <r>
      <t>MTWA</t>
    </r>
    <r>
      <rPr>
        <vertAlign val="superscript"/>
        <sz val="11"/>
        <color indexed="8"/>
        <rFont val="Calibri"/>
        <family val="2"/>
      </rPr>
      <t>1</t>
    </r>
  </si>
  <si>
    <r>
      <t>MTCO</t>
    </r>
    <r>
      <rPr>
        <vertAlign val="superscript"/>
        <sz val="11"/>
        <color indexed="8"/>
        <rFont val="Calibri"/>
        <family val="2"/>
      </rPr>
      <t>1</t>
    </r>
  </si>
  <si>
    <r>
      <t>ANNP</t>
    </r>
    <r>
      <rPr>
        <vertAlign val="superscript"/>
        <sz val="11"/>
        <color indexed="8"/>
        <rFont val="Calibri"/>
        <family val="2"/>
      </rPr>
      <t>1</t>
    </r>
  </si>
  <si>
    <t>comments</t>
  </si>
  <si>
    <t>chron_table</t>
  </si>
  <si>
    <t>age_type</t>
  </si>
  <si>
    <t>Lab-ID</t>
  </si>
  <si>
    <t>Lower depth (cm)</t>
  </si>
  <si>
    <t>Upper depth (cm)</t>
  </si>
  <si>
    <t>14C Age (BP)</t>
  </si>
  <si>
    <t>1SD</t>
  </si>
  <si>
    <t>Calibrated date ( cal yrs BP)</t>
  </si>
  <si>
    <t>Material</t>
  </si>
  <si>
    <t>rejected</t>
  </si>
  <si>
    <t>notes</t>
  </si>
  <si>
    <t>andy</t>
  </si>
  <si>
    <r>
      <t>1</t>
    </r>
    <r>
      <rPr>
        <sz val="11"/>
        <rFont val="Calibri"/>
        <family val="2"/>
      </rPr>
      <t>Anomaly Recons for MTWA (mean temperature of the Warmest month), MTCO (mean temperature of the coldest month) and ANNP (annual precipitation in mm).Temperatures are an average of the best 3 estimates and the anomalies are relative to 1961-1990 baseline period.</t>
    </r>
  </si>
  <si>
    <t>14C</t>
  </si>
  <si>
    <t>B-54929</t>
  </si>
  <si>
    <t>gyttja</t>
  </si>
  <si>
    <t>B-54930</t>
  </si>
  <si>
    <t>B-54931</t>
  </si>
  <si>
    <t>B-54932</t>
  </si>
  <si>
    <t>clayey gyttja</t>
  </si>
  <si>
    <t>x</t>
  </si>
  <si>
    <t>Age rejected by authors</t>
  </si>
  <si>
    <t>TO-2295</t>
  </si>
  <si>
    <t>wood fragments</t>
  </si>
  <si>
    <r>
      <t>1</t>
    </r>
    <r>
      <rPr>
        <sz val="11"/>
        <color indexed="8"/>
        <rFont val="Calibri"/>
        <family val="2"/>
      </rPr>
      <t xml:space="preserve"> Calibrated using Stuiver and Reimer 1993</t>
    </r>
  </si>
  <si>
    <r>
      <t>Calibrated date ( cal yrs BP)</t>
    </r>
    <r>
      <rPr>
        <vertAlign val="superscript"/>
        <sz val="11"/>
        <color indexed="8"/>
        <rFont val="Calibri"/>
        <family val="2"/>
      </rPr>
      <t>1</t>
    </r>
  </si>
  <si>
    <t>bells</t>
  </si>
  <si>
    <t>TO-2379</t>
  </si>
  <si>
    <t>TO-2378</t>
  </si>
  <si>
    <t>TO-2377</t>
  </si>
  <si>
    <t>TO-2376</t>
  </si>
  <si>
    <t>TO_2375</t>
  </si>
  <si>
    <t>Depth (cm)</t>
  </si>
  <si>
    <t>14C age (bp14c)</t>
  </si>
  <si>
    <t>age (CalyrBP)</t>
  </si>
  <si>
    <t>MTWA1 (C)</t>
  </si>
  <si>
    <t>MTCO1 (C)</t>
  </si>
  <si>
    <t>ANNP1 (mm)</t>
  </si>
  <si>
    <t>ID</t>
  </si>
  <si>
    <t>depth_up (cm)</t>
  </si>
  <si>
    <t>depth_down (cm)</t>
  </si>
  <si>
    <t>14CAge (BP)</t>
  </si>
  <si>
    <t>age_error</t>
  </si>
  <si>
    <t>age (BP)</t>
  </si>
  <si>
    <t>candelabra</t>
  </si>
  <si>
    <t>tephra</t>
  </si>
  <si>
    <t>White River Ash</t>
  </si>
  <si>
    <t>Core</t>
  </si>
  <si>
    <t>Depth_alt(cm)</t>
  </si>
  <si>
    <t>d13C</t>
  </si>
  <si>
    <t>Depth mid (cm)</t>
  </si>
  <si>
    <t>Thickness (cm)</t>
  </si>
  <si>
    <t>Material dated</t>
  </si>
  <si>
    <t>14C age (BP)</t>
  </si>
  <si>
    <t>cal age (BP)</t>
  </si>
  <si>
    <t>±</t>
  </si>
  <si>
    <t>Lab ID</t>
  </si>
  <si>
    <t>Notes</t>
  </si>
  <si>
    <t>dune</t>
  </si>
  <si>
    <t>DUNE F</t>
  </si>
  <si>
    <t>Alternate depth column used to link two cores, offset by 7 cm</t>
  </si>
  <si>
    <t>surface</t>
  </si>
  <si>
    <t>surface captured in 2005</t>
  </si>
  <si>
    <t>F</t>
  </si>
  <si>
    <r>
      <t>Picea</t>
    </r>
    <r>
      <rPr>
        <sz val="11"/>
        <rFont val="Arial"/>
        <family val="2"/>
      </rPr>
      <t xml:space="preserve"> pollen</t>
    </r>
  </si>
  <si>
    <t>50</t>
  </si>
  <si>
    <t>CAMS-56316</t>
  </si>
  <si>
    <t>1210</t>
  </si>
  <si>
    <t>CAMS-56368</t>
  </si>
  <si>
    <t>60</t>
  </si>
  <si>
    <t>CAMS-56363</t>
  </si>
  <si>
    <t>A</t>
  </si>
  <si>
    <t>1840</t>
  </si>
  <si>
    <t>CAMS-29561</t>
  </si>
  <si>
    <t>&gt;500 µ aquatics</t>
  </si>
  <si>
    <t>3650</t>
  </si>
  <si>
    <t>CAMS-20680</t>
  </si>
  <si>
    <t>X</t>
  </si>
  <si>
    <t>not used - reservoir effected</t>
  </si>
  <si>
    <t>2880</t>
  </si>
  <si>
    <t>CAMS-29562</t>
  </si>
  <si>
    <t>&gt;500µ aquatics</t>
  </si>
  <si>
    <t>2970</t>
  </si>
  <si>
    <t>CAMS-20681</t>
  </si>
  <si>
    <r>
      <t xml:space="preserve">Picea </t>
    </r>
    <r>
      <rPr>
        <sz val="11"/>
        <rFont val="Arial"/>
        <family val="2"/>
      </rPr>
      <t>pollen</t>
    </r>
  </si>
  <si>
    <t>4050</t>
  </si>
  <si>
    <t>40</t>
  </si>
  <si>
    <t>CAMS-56309</t>
  </si>
  <si>
    <t>5150</t>
  </si>
  <si>
    <t>CAMS-56310</t>
  </si>
  <si>
    <r>
      <t xml:space="preserve">Picea </t>
    </r>
    <r>
      <rPr>
        <sz val="11"/>
        <rFont val="Arial"/>
        <family val="2"/>
      </rPr>
      <t xml:space="preserve">needle fragments, </t>
    </r>
    <r>
      <rPr>
        <i/>
        <sz val="11"/>
        <rFont val="Arial"/>
        <family val="2"/>
      </rPr>
      <t xml:space="preserve">Picea </t>
    </r>
    <r>
      <rPr>
        <sz val="11"/>
        <rFont val="Arial"/>
        <family val="2"/>
      </rPr>
      <t xml:space="preserve">bud base, 1 </t>
    </r>
    <r>
      <rPr>
        <i/>
        <sz val="11"/>
        <rFont val="Arial"/>
        <family val="2"/>
      </rPr>
      <t xml:space="preserve">Betula </t>
    </r>
    <r>
      <rPr>
        <sz val="11"/>
        <rFont val="Arial"/>
        <family val="2"/>
      </rPr>
      <t>seed</t>
    </r>
  </si>
  <si>
    <t>4810</t>
  </si>
  <si>
    <t>90</t>
  </si>
  <si>
    <t>CAMS-56311</t>
  </si>
  <si>
    <t>5740</t>
  </si>
  <si>
    <t>CAMS-56312</t>
  </si>
  <si>
    <r>
      <t xml:space="preserve">3 </t>
    </r>
    <r>
      <rPr>
        <i/>
        <sz val="11"/>
        <rFont val="Arial"/>
        <family val="2"/>
      </rPr>
      <t>Betula</t>
    </r>
    <r>
      <rPr>
        <sz val="11"/>
        <rFont val="Arial"/>
        <family val="2"/>
      </rPr>
      <t xml:space="preserve"> seeds</t>
    </r>
  </si>
  <si>
    <t>5520</t>
  </si>
  <si>
    <t>CAMS-56313</t>
  </si>
  <si>
    <t>6670</t>
  </si>
  <si>
    <t>CAMS-56314</t>
  </si>
  <si>
    <t>6410</t>
  </si>
  <si>
    <t>CAMS-56315</t>
  </si>
  <si>
    <t>7420</t>
  </si>
  <si>
    <t>CAMS-29559</t>
  </si>
  <si>
    <t>8670</t>
  </si>
  <si>
    <t>CAMS-22020</t>
  </si>
  <si>
    <t>bark</t>
  </si>
  <si>
    <t>9780</t>
  </si>
  <si>
    <t>CAMS-31082</t>
  </si>
  <si>
    <t>oshetna tephra</t>
  </si>
  <si>
    <t>Mean radiocarbon years (Child et al.(1998)</t>
  </si>
  <si>
    <t>All above dates, calibrations and age model development published in Lynch et al. (2002)</t>
  </si>
  <si>
    <t>DUNE A</t>
  </si>
  <si>
    <t>age (cal BP)</t>
  </si>
  <si>
    <t>Mg/Ca</t>
  </si>
  <si>
    <t>depth top (cm)</t>
  </si>
  <si>
    <t>depth bot (cm)</t>
  </si>
  <si>
    <t>14C age (bp14C)</t>
  </si>
  <si>
    <t>calibrated (bp)</t>
  </si>
  <si>
    <t>farewell</t>
  </si>
  <si>
    <t>depths digitized from publication</t>
  </si>
  <si>
    <t>upda</t>
  </si>
  <si>
    <t>assumed surface</t>
  </si>
  <si>
    <t>NSRL-1692</t>
  </si>
  <si>
    <t>Picea mariana cone</t>
  </si>
  <si>
    <t>NSRL-1584</t>
  </si>
  <si>
    <t>Picea needles and seeds</t>
  </si>
  <si>
    <t>NSRL-1693</t>
  </si>
  <si>
    <t>Picea needles and Betula seeds</t>
  </si>
  <si>
    <t>NSRL-1585</t>
  </si>
  <si>
    <t>wood</t>
  </si>
  <si>
    <t>NSRL-1694</t>
  </si>
  <si>
    <t>14C_bulk</t>
  </si>
  <si>
    <t>Beta-48236</t>
  </si>
  <si>
    <t>Bulk sediment</t>
  </si>
  <si>
    <t>comment</t>
  </si>
  <si>
    <t>Hu et al., 1996 (QR 45:188) list 6 additional ages on bulk sediment</t>
  </si>
  <si>
    <t>sample</t>
  </si>
  <si>
    <t>d18O-Islandiella (per mil VPDB)</t>
  </si>
  <si>
    <t>Temperature (deg C)</t>
  </si>
  <si>
    <t>Depth</t>
  </si>
  <si>
    <t>d18O-Nonion (per mil VPDB)</t>
  </si>
  <si>
    <t>Bottom Water Temp (deg C)</t>
  </si>
  <si>
    <t>Age (BP)</t>
  </si>
  <si>
    <t>Sea Ice (months/year)</t>
  </si>
  <si>
    <t>SST-Winter</t>
  </si>
  <si>
    <t>SSS-Winter</t>
  </si>
  <si>
    <t>SST-summer</t>
  </si>
  <si>
    <t>SSS-Summer</t>
  </si>
  <si>
    <t>Sea-ice&gt;50% (months/year)</t>
  </si>
  <si>
    <t>Sea-ice concentration (0-10)</t>
  </si>
  <si>
    <r>
      <t>Mean annual Productivity (gCm</t>
    </r>
    <r>
      <rPr>
        <sz val="12"/>
        <color indexed="8"/>
        <rFont val="Calibri"/>
        <family val="2"/>
      </rPr>
      <t>2)</t>
    </r>
  </si>
  <si>
    <t>age_error (1s)</t>
  </si>
  <si>
    <t>Calibrated age 2-sigma lower (BP)</t>
  </si>
  <si>
    <t>Calibrated age 2-sigma upper (BP)</t>
  </si>
  <si>
    <t>GGC19</t>
  </si>
  <si>
    <t>islandiella</t>
  </si>
  <si>
    <t>nonion</t>
  </si>
  <si>
    <t>seaice</t>
  </si>
  <si>
    <t>deVernal2013</t>
  </si>
  <si>
    <t>GGC-19</t>
  </si>
  <si>
    <t>the age models differ, especially near the surface, between Farmer 2011 and deVeranl 2013, perhaps because of different deltaR  (for Farmer 2011, deltaR=506)</t>
  </si>
  <si>
    <t>OM (%)</t>
  </si>
  <si>
    <r>
      <t>Lab ID</t>
    </r>
    <r>
      <rPr>
        <b/>
        <vertAlign val="superscript"/>
        <sz val="10"/>
        <color indexed="8"/>
        <rFont val="Arial"/>
        <family val="2"/>
      </rPr>
      <t>†</t>
    </r>
  </si>
  <si>
    <t>Top depth (cm)*</t>
  </si>
  <si>
    <t>Bottom depth (cm)*</t>
  </si>
  <si>
    <t>Material type*</t>
  </si>
  <si>
    <r>
      <t>14</t>
    </r>
    <r>
      <rPr>
        <b/>
        <sz val="10"/>
        <color indexed="8"/>
        <rFont val="Arial"/>
        <family val="2"/>
      </rPr>
      <t>C age (BP)</t>
    </r>
  </si>
  <si>
    <r>
      <t>Cal age (BP)</t>
    </r>
    <r>
      <rPr>
        <b/>
        <vertAlign val="superscript"/>
        <sz val="10"/>
        <color indexed="8"/>
        <rFont val="Arial"/>
        <family val="2"/>
      </rPr>
      <t>§</t>
    </r>
    <r>
      <rPr>
        <b/>
        <sz val="10"/>
        <color indexed="8"/>
        <rFont val="Arial"/>
        <family val="2"/>
      </rPr>
      <t xml:space="preserve">     (median probability)</t>
    </r>
  </si>
  <si>
    <t>2σ range   ±</t>
  </si>
  <si>
    <t>greyling</t>
  </si>
  <si>
    <t>depths are midpoints of 1 cm wide samples ages, see McKay and Kaufmann 2009</t>
  </si>
  <si>
    <t>GY05</t>
  </si>
  <si>
    <t>&lt;120 μm</t>
  </si>
  <si>
    <t>Surface from companion surface core</t>
  </si>
  <si>
    <t>WS</t>
  </si>
  <si>
    <r>
      <t>134208</t>
    </r>
    <r>
      <rPr>
        <vertAlign val="superscript"/>
        <sz val="10"/>
        <color indexed="8"/>
        <rFont val="Arial"/>
        <family val="2"/>
      </rPr>
      <t>††</t>
    </r>
  </si>
  <si>
    <t>correlated tephra age (1926 ± 24 cal BP based on the pooled mean of the duplicate ages from 177 cm depth in HT01 core, 2 cm above the tephra)</t>
  </si>
  <si>
    <t>*Depths adjusted for loss of 1 cm from the surface sediment and zones of instantaneous sedimentation from 240-250 cm and 320-330 cm</t>
  </si>
  <si>
    <t>**TPF = Terrestrial plant fragments, APF = aquatic plant fragments, WS = woody stems, &lt;120 μm = chitin and detrital terrestrial and aquatic plant fragments between 250 and 120 μm</t>
  </si>
  <si>
    <r>
      <t xml:space="preserve">† </t>
    </r>
    <r>
      <rPr>
        <sz val="10"/>
        <color indexed="8"/>
        <rFont val="Arial"/>
        <family val="2"/>
      </rPr>
      <t xml:space="preserve">Analyses performed at the Keck Carbon Cycle AMS Facility at UC Irvine or </t>
    </r>
    <r>
      <rPr>
        <vertAlign val="superscript"/>
        <sz val="10"/>
        <color indexed="8"/>
        <rFont val="Arial"/>
        <family val="2"/>
      </rPr>
      <t>††</t>
    </r>
    <r>
      <rPr>
        <sz val="10"/>
        <color indexed="8"/>
        <rFont val="Arial"/>
        <family val="2"/>
      </rPr>
      <t xml:space="preserve"> the Center for Accelerator Mass Spectrometry at the Lawrence Livermore National Laboratory</t>
    </r>
  </si>
  <si>
    <r>
      <t>§</t>
    </r>
    <r>
      <rPr>
        <sz val="10"/>
        <color indexed="8"/>
        <rFont val="Arial"/>
        <family val="2"/>
      </rPr>
      <t xml:space="preserve"> The </t>
    </r>
    <r>
      <rPr>
        <vertAlign val="superscript"/>
        <sz val="10"/>
        <color indexed="8"/>
        <rFont val="Arial"/>
        <family val="2"/>
      </rPr>
      <t>14</t>
    </r>
    <r>
      <rPr>
        <sz val="10"/>
        <color indexed="8"/>
        <rFont val="Arial"/>
        <family val="2"/>
      </rPr>
      <t>C ages were calibrated using CALIB v 5.02 (Stuiver and Reimer 1993).</t>
    </r>
  </si>
  <si>
    <t>Hail</t>
  </si>
  <si>
    <t>TO-1152</t>
  </si>
  <si>
    <t>Carbonized twigs and wood frag</t>
  </si>
  <si>
    <t>TO-1153</t>
  </si>
  <si>
    <t>Carbonized spruce needle, inse</t>
  </si>
  <si>
    <t>TO-1154</t>
  </si>
  <si>
    <t>TO-1155</t>
  </si>
  <si>
    <t>Spruce needles and wood frags</t>
  </si>
  <si>
    <t>TO-1156</t>
  </si>
  <si>
    <t>TO-1157</t>
  </si>
  <si>
    <t>TO-1158</t>
  </si>
  <si>
    <t>TO-1159</t>
  </si>
  <si>
    <t>Monocot frags</t>
  </si>
  <si>
    <t>BSi (mg g-1)</t>
  </si>
  <si>
    <t>hallet</t>
  </si>
  <si>
    <t>OM</t>
  </si>
  <si>
    <t>BSi</t>
  </si>
  <si>
    <t>depths are midpoints of 0.5 cm wide samples</t>
  </si>
  <si>
    <t>HT01</t>
  </si>
  <si>
    <t>Surface Age</t>
  </si>
  <si>
    <t>ages: see McKay and Kaufmann 2009</t>
  </si>
  <si>
    <t>TPF</t>
  </si>
  <si>
    <t>APF,TPF</t>
  </si>
  <si>
    <t>Pu spike at 3.25 cm</t>
  </si>
  <si>
    <t>Paired terrestial and aquatic ages overlap</t>
  </si>
  <si>
    <t>age_14C (BP)</t>
  </si>
  <si>
    <t>cal_age (BP)</t>
  </si>
  <si>
    <t>cal_error (2s)</t>
  </si>
  <si>
    <t>honeymoon</t>
  </si>
  <si>
    <t>surface sample</t>
  </si>
  <si>
    <t>Assumed top age based on collection year (? Assumed 1987 +/-3 (NM))</t>
  </si>
  <si>
    <t>Beta-20909</t>
  </si>
  <si>
    <t>Beta-26554</t>
  </si>
  <si>
    <t>Beta-20910</t>
  </si>
  <si>
    <t>Beta-26555</t>
  </si>
  <si>
    <t>Beta-26556</t>
  </si>
  <si>
    <t>Beta-20911</t>
  </si>
  <si>
    <t>Beta-26557</t>
  </si>
  <si>
    <t>Beta-26558</t>
  </si>
  <si>
    <t>Beta-20912</t>
  </si>
  <si>
    <t>Beta-26559</t>
  </si>
  <si>
    <t>Beta-20913</t>
  </si>
  <si>
    <t>Beta-26560</t>
  </si>
  <si>
    <t>Beta-20914</t>
  </si>
  <si>
    <t>Beta-20915</t>
  </si>
  <si>
    <t>Beta-20916</t>
  </si>
  <si>
    <t>Beta-20917</t>
  </si>
  <si>
    <t>TO-1538</t>
  </si>
  <si>
    <t>Terrestrial macrofossils (wood fragments)</t>
  </si>
  <si>
    <t>Beta-20918</t>
  </si>
  <si>
    <t>Beta-20919</t>
  </si>
  <si>
    <t>TO-1539</t>
  </si>
  <si>
    <t>Terrestrial macrofossils (twigs)</t>
  </si>
  <si>
    <t>Year of core collection not given</t>
  </si>
  <si>
    <t>No short-lived isotopes reported</t>
  </si>
  <si>
    <t>Reliability code</t>
  </si>
  <si>
    <t>Lab Num.</t>
  </si>
  <si>
    <t>14Cage (BP)</t>
  </si>
  <si>
    <t>Source</t>
  </si>
  <si>
    <t>HLY0501</t>
  </si>
  <si>
    <t>HYL0501-05 JPC</t>
  </si>
  <si>
    <t>CAMS-128414</t>
  </si>
  <si>
    <t>Bivalve, Thyasira</t>
  </si>
  <si>
    <t>McKay et al. (2008)</t>
  </si>
  <si>
    <t>CAMS-128415</t>
  </si>
  <si>
    <t>Bivalve, Yoldia</t>
  </si>
  <si>
    <t>CAMS-128416</t>
  </si>
  <si>
    <t>CAMS-128417</t>
  </si>
  <si>
    <t>CAMS-128418</t>
  </si>
  <si>
    <t>Bivalve, Portlandia</t>
  </si>
  <si>
    <t>CAMS-128419</t>
  </si>
  <si>
    <t>Bivalve, Portlandia and Thyasira</t>
  </si>
  <si>
    <t>B</t>
  </si>
  <si>
    <t>C</t>
  </si>
  <si>
    <t>D</t>
  </si>
  <si>
    <t>depth_bot (cm)</t>
  </si>
  <si>
    <t>July Temp (deg C)</t>
  </si>
  <si>
    <t>sample_id</t>
  </si>
  <si>
    <t>depth_up</t>
  </si>
  <si>
    <t>depth_down</t>
  </si>
  <si>
    <t>C14Age (BP)</t>
  </si>
  <si>
    <t>C14Error (1s)</t>
  </si>
  <si>
    <t>CalAge (BP)</t>
  </si>
  <si>
    <t>CalAge_error_lowerCI</t>
  </si>
  <si>
    <t>CalAge_error_upperCI</t>
  </si>
  <si>
    <t>hudson</t>
  </si>
  <si>
    <t>depth and age are actually from top of sample</t>
  </si>
  <si>
    <t>spruce needle</t>
  </si>
  <si>
    <t>depth_up top depth of interval in cm</t>
  </si>
  <si>
    <t>wood (excluded from age model)</t>
  </si>
  <si>
    <t>depth_down bottom depth of interval in cm</t>
  </si>
  <si>
    <t>age_up age estimate at top of interval</t>
  </si>
  <si>
    <t>charcoal</t>
  </si>
  <si>
    <t>terr. leaves &amp; wood</t>
  </si>
  <si>
    <t>Pb age also included</t>
  </si>
  <si>
    <t>d18O (per mil)</t>
  </si>
  <si>
    <t>14C_age (BP)</t>
  </si>
  <si>
    <t>cal max</t>
  </si>
  <si>
    <t>cal min</t>
  </si>
  <si>
    <t>jellybean</t>
  </si>
  <si>
    <t>surface age</t>
  </si>
  <si>
    <t>Assumed top age based on collection year (2002)</t>
  </si>
  <si>
    <t>short-lived isotopes</t>
  </si>
  <si>
    <t>Pb-210 and Cs-137 at this depth, shown as adjusted age</t>
  </si>
  <si>
    <t>OS-38712</t>
  </si>
  <si>
    <t>Wood</t>
  </si>
  <si>
    <t>CAMS-91761</t>
  </si>
  <si>
    <t>CAMS-91762</t>
  </si>
  <si>
    <t>White River Ash (2-s age range)</t>
  </si>
  <si>
    <t>Age of White River Ash from Clague et al. (1995)</t>
  </si>
  <si>
    <t>CAMS-96825</t>
  </si>
  <si>
    <t>Charcoal</t>
  </si>
  <si>
    <t>CAMS-92155</t>
  </si>
  <si>
    <t>Pollen</t>
  </si>
  <si>
    <t>CAMS-91763</t>
  </si>
  <si>
    <t>CAMS-92157</t>
  </si>
  <si>
    <t>comments:</t>
  </si>
  <si>
    <t>Sample thickness not indicated</t>
  </si>
  <si>
    <t>Pb-210 and Cs-137 were used to verify recent sedimentation; Data available in the article</t>
  </si>
  <si>
    <t>BSi (%)</t>
  </si>
  <si>
    <t>cal_age_error (2s)</t>
  </si>
  <si>
    <t>kusawa</t>
  </si>
  <si>
    <t>Assumed top age based on collection year (2004)</t>
  </si>
  <si>
    <t>TO-13665</t>
  </si>
  <si>
    <t>Unidentified plant material and confier needles</t>
  </si>
  <si>
    <t>TO-13664</t>
  </si>
  <si>
    <t>Unidentified plant material</t>
  </si>
  <si>
    <t>TO-13415</t>
  </si>
  <si>
    <t>Wood fragments</t>
  </si>
  <si>
    <t>TO-13414</t>
  </si>
  <si>
    <t>Comment</t>
  </si>
  <si>
    <t>Meleze</t>
  </si>
  <si>
    <t>GSC-3637</t>
  </si>
  <si>
    <t>GSC-3667</t>
  </si>
  <si>
    <t>GSC-3651</t>
  </si>
  <si>
    <t>GSC-3624</t>
  </si>
  <si>
    <t>GSC-3496</t>
  </si>
  <si>
    <t>GSC-3536</t>
  </si>
  <si>
    <r>
      <t>MTWA</t>
    </r>
    <r>
      <rPr>
        <vertAlign val="superscript"/>
        <sz val="11"/>
        <color indexed="8"/>
        <rFont val="Calibri"/>
        <family val="2"/>
      </rPr>
      <t>1 (deg C)</t>
    </r>
  </si>
  <si>
    <r>
      <t>MTCO</t>
    </r>
    <r>
      <rPr>
        <vertAlign val="superscript"/>
        <sz val="11"/>
        <color indexed="8"/>
        <rFont val="Calibri"/>
        <family val="2"/>
      </rPr>
      <t>1 (degC)</t>
    </r>
  </si>
  <si>
    <r>
      <t>ANNP</t>
    </r>
    <r>
      <rPr>
        <vertAlign val="superscript"/>
        <sz val="11"/>
        <color indexed="8"/>
        <rFont val="Calibri"/>
        <family val="2"/>
      </rPr>
      <t>1 (mm)</t>
    </r>
  </si>
  <si>
    <t>lily</t>
  </si>
  <si>
    <t>Assumed top age based on collection year (assumed 1987 +/- 3)NM</t>
  </si>
  <si>
    <t>Beta-11448</t>
  </si>
  <si>
    <t>bulk sediment</t>
  </si>
  <si>
    <t>Beta-8727</t>
  </si>
  <si>
    <t>Beta-8728</t>
  </si>
  <si>
    <t>Beta-8729</t>
  </si>
  <si>
    <t>Beta-11449</t>
  </si>
  <si>
    <t>Beta-8730</t>
  </si>
  <si>
    <t>Beta-8731</t>
  </si>
  <si>
    <t>Beta-8732</t>
  </si>
  <si>
    <t>Beta-11450</t>
  </si>
  <si>
    <t>Beta-8733</t>
  </si>
  <si>
    <t>Beta-11451</t>
  </si>
  <si>
    <t>Beta-8734</t>
  </si>
  <si>
    <t>Beta-11452</t>
  </si>
  <si>
    <t>Beta-8735</t>
  </si>
  <si>
    <t>Radiocarbon dates not calibrated</t>
  </si>
  <si>
    <t>Hardwater water effect observed of at least 660 years, although ages were not corrected</t>
  </si>
  <si>
    <t>core not sampled between 50 and 75 cm</t>
  </si>
  <si>
    <t>age (B2K)</t>
  </si>
  <si>
    <t>d18O (‰)</t>
  </si>
  <si>
    <t>logan</t>
  </si>
  <si>
    <t>MT LOGAN PRCOL 2001  TOP= 0.0000= 1999.75 AD  INT=10.YRS TS=TIMVL4GB.TXT'</t>
  </si>
  <si>
    <t>Depth orig (cm)</t>
  </si>
  <si>
    <t>Age (yr BP)</t>
  </si>
  <si>
    <t>core depth (cm)</t>
  </si>
  <si>
    <t>depth orig (cm)</t>
  </si>
  <si>
    <t>Sample thickness (cm)</t>
  </si>
  <si>
    <t>sample_ID</t>
  </si>
  <si>
    <r>
      <t>14</t>
    </r>
    <r>
      <rPr>
        <sz val="11"/>
        <rFont val="Arial"/>
        <family val="2"/>
      </rPr>
      <t>C age (BP)</t>
    </r>
  </si>
  <si>
    <t>Calibrated age (BP)</t>
  </si>
  <si>
    <t>lonespruce</t>
  </si>
  <si>
    <t>depth is tephra-free</t>
  </si>
  <si>
    <t>09-LSP-4A</t>
  </si>
  <si>
    <t>-</t>
  </si>
  <si>
    <t>Pu onset</t>
  </si>
  <si>
    <t>07-LSP-3</t>
  </si>
  <si>
    <t>UCIAMS 37816</t>
  </si>
  <si>
    <t>leaf fragments</t>
  </si>
  <si>
    <t>UCIAMS 72311</t>
  </si>
  <si>
    <t>terrestrial leaf fragments; moss stems and leaves</t>
  </si>
  <si>
    <t>UCIAMS 37817</t>
  </si>
  <si>
    <t>CAMS 144702</t>
  </si>
  <si>
    <t>unidentified</t>
  </si>
  <si>
    <t>UCIAMS 37818</t>
  </si>
  <si>
    <t>UCIAMS 37819</t>
  </si>
  <si>
    <t>UCIAMS 37820</t>
  </si>
  <si>
    <t>UCIAMS 37821</t>
  </si>
  <si>
    <t>UCIAMS 37822</t>
  </si>
  <si>
    <t>UCIAMS 37823</t>
  </si>
  <si>
    <t>UCIAMS 37824</t>
  </si>
  <si>
    <t>woody fragments; moss stems and leaves</t>
  </si>
  <si>
    <t>UCIAMS 37825</t>
  </si>
  <si>
    <t>UCIAMS 37826</t>
  </si>
  <si>
    <t>UCIAMS 83790</t>
  </si>
  <si>
    <t>Daphnia egg case, Juncus seed, Bryophyte, Bryozoan</t>
  </si>
  <si>
    <t>UCIAMS 82294</t>
  </si>
  <si>
    <t>moss, chitin, terrestrial leaf, woody fragments</t>
  </si>
  <si>
    <t>UCIAMS 83791</t>
  </si>
  <si>
    <t>Daphnia, Bryozoa, isoetes spore, chitin</t>
  </si>
  <si>
    <t>UCIAMS 83792</t>
  </si>
  <si>
    <t>Bryophyte stems, unidentified vegetation</t>
  </si>
  <si>
    <t>UCIAMS 82295</t>
  </si>
  <si>
    <t>aquatic moss, chitin</t>
  </si>
  <si>
    <t>CAMS 144698</t>
  </si>
  <si>
    <t>UCIAMS 72309</t>
  </si>
  <si>
    <t>woody fragments; moss stems</t>
  </si>
  <si>
    <t>CAMS 144828</t>
  </si>
  <si>
    <t>Calibrated ages are the median of the probability desnity function (Telford et al. 2004); age uncertainty is one-half of the 1-sigma calibrated age range</t>
  </si>
  <si>
    <t>Uppermost age is based on the onset of Pu deposition (see Kaufman et al. in press)</t>
  </si>
  <si>
    <t>Samples in italic were excluded from the age model for reasons discussed in the text</t>
  </si>
  <si>
    <t>age(cal yrs BP)</t>
  </si>
  <si>
    <t>Age14C (BP)</t>
  </si>
  <si>
    <t>Mica</t>
  </si>
  <si>
    <t>Assumed top age based on collection year (2006)</t>
  </si>
  <si>
    <t>Hemlock needles</t>
  </si>
  <si>
    <t>Mixed macrofossils</t>
  </si>
  <si>
    <t>Aquatic moss</t>
  </si>
  <si>
    <t>Bark</t>
  </si>
  <si>
    <t>Sample depths given as centered depth and thickness for all samples indicated as 0.25-0.50 cm</t>
  </si>
  <si>
    <t>Pb-210 and Cs-137 were measured on companion short cores, but did not provide interpretable results (see Schiff 2007)</t>
  </si>
  <si>
    <t>Samples analyzed at CAMS and UCIAMS laboratories</t>
  </si>
  <si>
    <t>July T (deg C)</t>
  </si>
  <si>
    <t>Moose</t>
  </si>
  <si>
    <t>depth_up:top depth of interval in cm</t>
  </si>
  <si>
    <r>
      <t>131,673</t>
    </r>
    <r>
      <rPr>
        <vertAlign val="superscript"/>
        <sz val="11"/>
        <color indexed="8"/>
        <rFont val="Calibri"/>
        <family val="2"/>
      </rPr>
      <t>a</t>
    </r>
  </si>
  <si>
    <t>depth_down: bottom depth of interval in cm</t>
  </si>
  <si>
    <r>
      <t>14,756</t>
    </r>
    <r>
      <rPr>
        <vertAlign val="superscript"/>
        <sz val="11"/>
        <color indexed="8"/>
        <rFont val="Calibri"/>
        <family val="2"/>
      </rPr>
      <t>b</t>
    </r>
  </si>
  <si>
    <t>lignified material</t>
  </si>
  <si>
    <t>age_median: median age estimate of interval in cal. BP</t>
  </si>
  <si>
    <r>
      <t>107,027</t>
    </r>
    <r>
      <rPr>
        <vertAlign val="superscript"/>
        <sz val="11"/>
        <color indexed="8"/>
        <rFont val="Calibri"/>
        <family val="2"/>
      </rPr>
      <t>a</t>
    </r>
  </si>
  <si>
    <t>pollen</t>
  </si>
  <si>
    <t>Age rejected by author</t>
  </si>
  <si>
    <r>
      <t>131,674</t>
    </r>
    <r>
      <rPr>
        <vertAlign val="superscript"/>
        <sz val="11"/>
        <color indexed="8"/>
        <rFont val="Calibri"/>
        <family val="2"/>
      </rPr>
      <t>a</t>
    </r>
  </si>
  <si>
    <r>
      <t>145,304</t>
    </r>
    <r>
      <rPr>
        <vertAlign val="superscript"/>
        <sz val="11"/>
        <color indexed="8"/>
        <rFont val="Calibri"/>
        <family val="2"/>
      </rPr>
      <t>a</t>
    </r>
  </si>
  <si>
    <t>needle</t>
  </si>
  <si>
    <r>
      <t>80,803</t>
    </r>
    <r>
      <rPr>
        <vertAlign val="superscript"/>
        <sz val="11"/>
        <color indexed="8"/>
        <rFont val="Calibri"/>
        <family val="2"/>
      </rPr>
      <t>a</t>
    </r>
  </si>
  <si>
    <r>
      <t>145,305</t>
    </r>
    <r>
      <rPr>
        <vertAlign val="superscript"/>
        <sz val="11"/>
        <color indexed="8"/>
        <rFont val="Calibri"/>
        <family val="2"/>
      </rPr>
      <t>a</t>
    </r>
  </si>
  <si>
    <t>epithelium</t>
  </si>
  <si>
    <r>
      <t>84,950</t>
    </r>
    <r>
      <rPr>
        <vertAlign val="superscript"/>
        <sz val="11"/>
        <color indexed="8"/>
        <rFont val="Calibri"/>
        <family val="2"/>
      </rPr>
      <t>a</t>
    </r>
  </si>
  <si>
    <r>
      <t>80,799</t>
    </r>
    <r>
      <rPr>
        <vertAlign val="superscript"/>
        <sz val="11"/>
        <color indexed="8"/>
        <rFont val="Calibri"/>
        <family val="2"/>
      </rPr>
      <t>a</t>
    </r>
  </si>
  <si>
    <r>
      <t>80,800</t>
    </r>
    <r>
      <rPr>
        <vertAlign val="superscript"/>
        <sz val="11"/>
        <color indexed="8"/>
        <rFont val="Calibri"/>
        <family val="2"/>
      </rPr>
      <t>a</t>
    </r>
  </si>
  <si>
    <r>
      <t>a</t>
    </r>
    <r>
      <rPr>
        <sz val="11"/>
        <color indexed="8"/>
        <rFont val="Calibri"/>
        <family val="2"/>
      </rPr>
      <t xml:space="preserve"> CAMS</t>
    </r>
  </si>
  <si>
    <r>
      <t xml:space="preserve">b </t>
    </r>
    <r>
      <rPr>
        <sz val="11"/>
        <color indexed="8"/>
        <rFont val="Calibri"/>
        <family val="2"/>
      </rPr>
      <t>POZ</t>
    </r>
  </si>
  <si>
    <t>Ages with CAMS and POZ numbers were analyzed at the Lawrence Livermore National Laboratory’s Center for Accelerator Mass Spectrometry, Livermore, CA, USA and the</t>
  </si>
  <si>
    <t>Poznan Radiocarbon Laboratory, Poznan, Poland, respectively.</t>
  </si>
  <si>
    <t>11 Pb ages were used for the upper 10 cm</t>
  </si>
  <si>
    <t>Age cal.years BP</t>
  </si>
  <si>
    <t>core</t>
  </si>
  <si>
    <t>14CAge_orig (BP)</t>
  </si>
  <si>
    <t>P1B3</t>
  </si>
  <si>
    <t>B3</t>
  </si>
  <si>
    <t>mixed benthic foraminifers</t>
  </si>
  <si>
    <t>Missing top of core</t>
  </si>
  <si>
    <t>mollusc fragments</t>
  </si>
  <si>
    <t>P1</t>
  </si>
  <si>
    <t>Bathyarca sp.</t>
  </si>
  <si>
    <t>Laboratory ID not presented</t>
  </si>
  <si>
    <t>Depths are adjusted for missing sediment intervals</t>
  </si>
  <si>
    <t>A reservoir correcdtion of 750 years was applied to all ages</t>
  </si>
  <si>
    <t>Calibrated age ranges not presented</t>
  </si>
  <si>
    <t>P1 depths are adjusted to account for 20cm missing at top of core</t>
  </si>
  <si>
    <t>T-jul (°C)</t>
  </si>
  <si>
    <t>eSEP (C)</t>
  </si>
  <si>
    <t>AMS laboratory ID</t>
  </si>
  <si>
    <t>Type</t>
  </si>
  <si>
    <t>top depth (cm)</t>
  </si>
  <si>
    <t>bot depth (cm)</t>
  </si>
  <si>
    <r>
      <t>14</t>
    </r>
    <r>
      <rPr>
        <sz val="11"/>
        <rFont val="Arial"/>
        <family val="2"/>
      </rPr>
      <t>C age (yr BP)</t>
    </r>
  </si>
  <si>
    <t>error (1s)</t>
  </si>
  <si>
    <t>cal age (cal yr BP)</t>
  </si>
  <si>
    <t>cal top (2s)</t>
  </si>
  <si>
    <t>cal bot (2s)</t>
  </si>
  <si>
    <t>quartz</t>
  </si>
  <si>
    <t>ESEP is sample specific error</t>
  </si>
  <si>
    <t>NSRL-19964</t>
  </si>
  <si>
    <t>Charcoal/Birch Seeds</t>
  </si>
  <si>
    <t>OS-88321*</t>
  </si>
  <si>
    <t>Birch Seeds</t>
  </si>
  <si>
    <t>NSRL-19965</t>
  </si>
  <si>
    <t>NSRL-19966</t>
  </si>
  <si>
    <t>Birch Seeds and Spruce Seed</t>
  </si>
  <si>
    <t>NSRL-18167</t>
  </si>
  <si>
    <t>Plant Macrofossils</t>
  </si>
  <si>
    <t>NSRL-18166</t>
  </si>
  <si>
    <t>NSRL-19968</t>
  </si>
  <si>
    <t>Birch Bracts and Birch Seeds</t>
  </si>
  <si>
    <t>OS-88316*</t>
  </si>
  <si>
    <t>NSRL-19970</t>
  </si>
  <si>
    <t>Birch Seeds and Spruce Seeds</t>
  </si>
  <si>
    <t>NSRL-18164</t>
  </si>
  <si>
    <t>Spruce Cone</t>
  </si>
  <si>
    <t>NSRL-18165</t>
  </si>
  <si>
    <t>NSRL-18163</t>
  </si>
  <si>
    <t>NSRL-18160</t>
  </si>
  <si>
    <t>Wood/Charcoal</t>
  </si>
  <si>
    <t>NSRL-18161</t>
  </si>
  <si>
    <t>* OS accession numbers are from NOSAMS</t>
  </si>
  <si>
    <t>Surface not recovered</t>
  </si>
  <si>
    <t>July temp (deg C)</t>
  </si>
  <si>
    <t>CAMS</t>
  </si>
  <si>
    <t>CalAgeLci (BP)</t>
  </si>
  <si>
    <t>CalAgeUci (BP)</t>
  </si>
  <si>
    <t>rainbow</t>
  </si>
  <si>
    <t>depth and age are top of sample estimates</t>
  </si>
  <si>
    <t>birch bract, charcoal</t>
  </si>
  <si>
    <t>birch seed, terrestrial leaf</t>
  </si>
  <si>
    <t>birch seed, spruce needle fragment</t>
  </si>
  <si>
    <t>wood (twig)</t>
  </si>
  <si>
    <t>moss (aquatic/emergent)</t>
  </si>
  <si>
    <t>terrestrial leaf</t>
  </si>
  <si>
    <t>moss (emergent)</t>
  </si>
  <si>
    <t>Ranger</t>
  </si>
  <si>
    <t>QL-1519</t>
  </si>
  <si>
    <t>organic silt</t>
  </si>
  <si>
    <t>QL-1520</t>
  </si>
  <si>
    <t>QL-1521</t>
  </si>
  <si>
    <t>QL-1522</t>
  </si>
  <si>
    <t>QL-1523</t>
  </si>
  <si>
    <t>QL-1524</t>
  </si>
  <si>
    <t>QL-1526</t>
  </si>
  <si>
    <t>QL-1527</t>
  </si>
  <si>
    <t>Tjuly (deg C)</t>
  </si>
  <si>
    <t>C14Error</t>
  </si>
  <si>
    <t>CalAgeLci</t>
  </si>
  <si>
    <t>CalAgeUci</t>
  </si>
  <si>
    <t>Rejected</t>
  </si>
  <si>
    <t>screaminglynx</t>
  </si>
  <si>
    <t>ID139048</t>
  </si>
  <si>
    <t>ID142851</t>
  </si>
  <si>
    <t>terr. Leaf</t>
  </si>
  <si>
    <t>ID139049</t>
  </si>
  <si>
    <t>wood, charcoal</t>
  </si>
  <si>
    <t>ID143942</t>
  </si>
  <si>
    <t>charred needles</t>
  </si>
  <si>
    <t>ID142852</t>
  </si>
  <si>
    <t>bark (excluded from age model)</t>
  </si>
  <si>
    <t>ID143941</t>
  </si>
  <si>
    <t>ID143943</t>
  </si>
  <si>
    <t>twig (excluded from age model)</t>
  </si>
  <si>
    <t>ID142853</t>
  </si>
  <si>
    <t>twig with bark (excluded from age model)</t>
  </si>
  <si>
    <t>ID145646</t>
  </si>
  <si>
    <t>charred needle</t>
  </si>
  <si>
    <t>ID143944</t>
  </si>
  <si>
    <t>ID145300</t>
  </si>
  <si>
    <t>ID144795</t>
  </si>
  <si>
    <t>needles</t>
  </si>
  <si>
    <t>ID142654</t>
  </si>
  <si>
    <t>twig</t>
  </si>
  <si>
    <t>ID138454</t>
  </si>
  <si>
    <t>Age 14C (BP)</t>
  </si>
  <si>
    <t>val age error (2s)</t>
  </si>
  <si>
    <t>cal max (2s)</t>
  </si>
  <si>
    <t>cal min (2s)</t>
  </si>
  <si>
    <t>takahula</t>
  </si>
  <si>
    <t>age_down age estimate at bottom of interval</t>
  </si>
  <si>
    <t>Pb-210 was analyzed for the upper 4.5 cm</t>
  </si>
  <si>
    <t>Mean July air temperature (°C)</t>
  </si>
  <si>
    <t>Depth Top (cm)</t>
  </si>
  <si>
    <t>Depth Bottom (cm)</t>
  </si>
  <si>
    <t>Calibrated age range</t>
  </si>
  <si>
    <t>sample ID</t>
  </si>
  <si>
    <t>trout</t>
  </si>
  <si>
    <t>deep_water</t>
  </si>
  <si>
    <t>shallow_water</t>
  </si>
  <si>
    <t>3860</t>
  </si>
  <si>
    <t>20</t>
  </si>
  <si>
    <t>4162-4409</t>
  </si>
  <si>
    <t>11</t>
  </si>
  <si>
    <t>12</t>
  </si>
  <si>
    <t>610</t>
  </si>
  <si>
    <t>15</t>
  </si>
  <si>
    <t>Moss</t>
  </si>
  <si>
    <t>4880</t>
  </si>
  <si>
    <t>80</t>
  </si>
  <si>
    <t>5338-5875</t>
  </si>
  <si>
    <t>2290</t>
  </si>
  <si>
    <t>6640</t>
  </si>
  <si>
    <t>10</t>
  </si>
  <si>
    <t>7012-7658</t>
  </si>
  <si>
    <t>1640</t>
  </si>
  <si>
    <t>8835</t>
  </si>
  <si>
    <t>35</t>
  </si>
  <si>
    <t>9836-10166</t>
  </si>
  <si>
    <t>5840</t>
  </si>
  <si>
    <t>9280</t>
  </si>
  <si>
    <t>10398-10767</t>
  </si>
  <si>
    <t>8530</t>
  </si>
  <si>
    <t>25</t>
  </si>
  <si>
    <t>9610</t>
  </si>
  <si>
    <t>10706-11161</t>
  </si>
  <si>
    <t>12410</t>
  </si>
  <si>
    <t>13897-14353</t>
  </si>
  <si>
    <t>12430</t>
  </si>
  <si>
    <t>14142-14676</t>
  </si>
  <si>
    <t>12580</t>
  </si>
  <si>
    <t>14639-15399</t>
  </si>
  <si>
    <t>email from Les: The mud-water interface was collected separately near the deep-water core with a clear-acrylic tube fitted with a piston. We used -52 cal  a BP for the mud/water interface.</t>
  </si>
  <si>
    <t>July air temp (deg C)</t>
  </si>
  <si>
    <t>Annual precipitation (mm)</t>
  </si>
  <si>
    <t>upper_fly</t>
  </si>
  <si>
    <t>Assumed top age based on collection year (1997)</t>
  </si>
  <si>
    <t>Beta-229092</t>
  </si>
  <si>
    <t>Macrofossils</t>
  </si>
  <si>
    <t>date rejected by authors</t>
  </si>
  <si>
    <t>Beta-229093</t>
  </si>
  <si>
    <t>Beta-229976</t>
  </si>
  <si>
    <t>Beta-229977</t>
  </si>
  <si>
    <t>Beta-229094</t>
  </si>
  <si>
    <t>Beta-229978</t>
  </si>
  <si>
    <t>Macrofossils, twig fragment</t>
  </si>
  <si>
    <t>Beta-229095</t>
  </si>
  <si>
    <t>Pb-210 were measured see results in Bunbury and Gajewski 2009</t>
  </si>
  <si>
    <t>Bulk density (g/cc)</t>
  </si>
  <si>
    <t>LOI (%)</t>
  </si>
  <si>
    <t>Top Depth (cm)</t>
  </si>
  <si>
    <t>Bot Depth (cm)</t>
  </si>
  <si>
    <t>Lab I.D.</t>
  </si>
  <si>
    <t>Cal age (BP)</t>
  </si>
  <si>
    <t>material</t>
  </si>
  <si>
    <t>Waskey</t>
  </si>
  <si>
    <t>published</t>
  </si>
  <si>
    <t>correlation with surface core indicates 5 cm missing</t>
  </si>
  <si>
    <t>Mixed</t>
  </si>
  <si>
    <t>Vegetation</t>
  </si>
  <si>
    <t>2700</t>
  </si>
  <si>
    <t>2800</t>
  </si>
  <si>
    <t>3140</t>
  </si>
  <si>
    <t>3330</t>
  </si>
  <si>
    <t>4450</t>
  </si>
  <si>
    <t>5080</t>
  </si>
  <si>
    <t>8120</t>
  </si>
  <si>
    <t>70</t>
  </si>
  <si>
    <t>9120</t>
  </si>
  <si>
    <t>9710</t>
  </si>
  <si>
    <t>1100</t>
  </si>
  <si>
    <t>*Calibrated ages are the midpoint ±  1/2 of 1 s range from CALIB (Stuiver and Reimer, 1993)</t>
  </si>
  <si>
    <r>
      <t>†</t>
    </r>
    <r>
      <rPr>
        <sz val="10"/>
        <rFont val="Arial"/>
        <family val="2"/>
      </rPr>
      <t>Macrofossils are either vegetation or mixed (vegetation and chitin).</t>
    </r>
  </si>
  <si>
    <t>Age (cal BP)</t>
  </si>
  <si>
    <t>mineral MAR</t>
  </si>
  <si>
    <t>wolverine</t>
  </si>
  <si>
    <t>137Cs</t>
  </si>
  <si>
    <t>210Pb</t>
  </si>
  <si>
    <t>no id</t>
  </si>
  <si>
    <t>rejected - cannot be placed on April core</t>
  </si>
  <si>
    <t>Note: Age model is based on two cores (April and Sep) that were combined into a single series</t>
  </si>
  <si>
    <t># Arctic Holocene Proxy Climate Database</t>
  </si>
  <si>
    <t xml:space="preserve">#----------------------------------------------------------------------- </t>
  </si>
  <si>
    <t xml:space="preserve">#                World Data Center for Paleoclimatology, Boulder </t>
  </si>
  <si>
    <t xml:space="preserve">#                                  and </t>
  </si>
  <si>
    <t xml:space="preserve">#                     NOAA Paleoclimatology Program </t>
  </si>
  <si>
    <t xml:space="preserve"># NOTE: Please cite Publication, and Online_Resource and date accessed when using these data. </t>
  </si>
  <si>
    <t xml:space="preserve"># If there is no publication information, please cite Investigators, Title, and Online_Resource and date accessed. </t>
  </si>
  <si>
    <t>#</t>
  </si>
  <si>
    <t># Online_Resource: http://hurricane.ncdc.noaa.gov/pls/paleox/f?p=519:1:::::P1_STUDY_ID:15444</t>
  </si>
  <si>
    <t xml:space="preserve"># </t>
  </si>
  <si>
    <t># Description/Documentation lines begin with #</t>
  </si>
  <si>
    <t># Data lines have no #</t>
  </si>
  <si>
    <t># Archive: Paleolimnology</t>
  </si>
  <si>
    <t>#--------------------</t>
  </si>
  <si>
    <t># Contribution_Date</t>
  </si>
  <si>
    <t>Date: 2014-01-03</t>
  </si>
  <si>
    <t># Title</t>
  </si>
  <si>
    <t>Study_Name: Arctic Holocene Proxy Climate Database</t>
  </si>
  <si>
    <t># Investigators</t>
  </si>
  <si>
    <t>#       Investigators: Sundqvist, H.S.; Kaufman, D.S.; McKay, N.P.; Balascio, N.L.; Briner, J.P.; Cwynar, L.C.; Sejrup, H.P.; Seppä, H.; Subetto, D.A.; Andrews, J.T.; Axford, Y.; Bakke, J.; Birks, H.J.B.; Brooks, S.J.; de Vernal, A.; Jennings, A.E.; Ljungqvist, F.C.; Rühland, K.M.; Saenger, C.; Smol, J.P.; Viau, A.E.</t>
  </si>
  <si>
    <t># Description_and_Notes</t>
  </si>
  <si>
    <t xml:space="preserve">Description: Holocene proxy climate records from the Arctic. Database consisting of 168 sites from north of 58°N, </t>
  </si>
  <si>
    <t xml:space="preserve">#                    proxy data from lake sediments (60%), marine sediments (32%), glacier ice (5%), and other sources. </t>
  </si>
  <si>
    <t xml:space="preserve"># Publication </t>
  </si>
  <si>
    <t>#       Authors: H.S. Sundqvist, D.S. Kaufman, N.P. McKay, N.L. Balascio, J.P. Briner, L.C. Cwynar, H.P. Sejrup, H. Seppä, D.A. Subetto, J.T. Andrews, Y. Axford, J. Bakke, H.J.B. Birks, S.J. Brooks, A. de Vernal, A.E. Jennings, F.C. Ljungqvist, K.M. Rühland, C. Saenger, J.P. Smol, and A.E. Viau</t>
  </si>
  <si>
    <t xml:space="preserve">#       Published_Date_or_Year: 2014   </t>
  </si>
  <si>
    <t>#       Published_Title: Arctic Holocene proxy climate database - new approaches to assessing geochronological accuracy and encoding climate variables</t>
  </si>
  <si>
    <t>#       Journal_Name: Climate of the Past Discussions</t>
  </si>
  <si>
    <t>#       Volume: 10</t>
  </si>
  <si>
    <t xml:space="preserve">#       Edition: </t>
  </si>
  <si>
    <t>#       Issue: 1</t>
  </si>
  <si>
    <t>#       Pages: 1-63</t>
  </si>
  <si>
    <t>#       DOI: 10.5194/cpd-10-1-2014</t>
  </si>
  <si>
    <t xml:space="preserve">#       Online_Resource: </t>
  </si>
  <si>
    <t xml:space="preserve">#       Full_Citation: </t>
  </si>
  <si>
    <t>#       Abstract: We present a systematic compilation of previously published Holocene proxy climate records from the Arctic. We identified 167 sites from north of 58°N latitude where proxy time-series extend back at least to 6 cal ka, are resolved at sub-millennial scale (at least one value every 400±200 yr) and have age models constrained by at least one age every 3000 yr. In addition to conventional metadata for each proxy record (location, proxy type, reference), we include two novel parameters that add functionality to the database. First, "climate interpretation" is a series of fields that logically describe the specific climate variable(s) represented by the proxy record. It encodes the proxy-climate relation reported by authors of the original studies into a structured format to facilitate inter-comparison with climate model output. Second, "geochronology accuracy score" (chron score) is a numerical rating that reflects the overall accuracy of 14C-based age models from lake and marine sediments. Chron scores were calculated using the original author-reported 14C ages, which are included in this database. The database contains 315 records (some sites include multiple records) from six regions covering the circumpolar Arctic; Fennoscandia is the most densely sampled region (30% of the records), whereas only five records from the Russian Arctic met the criteria for inclusion. The database contains proxy records from lake sediment (60 %), marine sediment (32 %), glacier ice (5 %), and other sources. Most (60 %) reflect temperature (mainly summer warmth) and are primarily based on pollen, chironomid, or diatom assemblages. Many (15 %) reflect some aspect of hydroclimate as inferred from changes in stable isotopes, pollen and diatom assemblages, humification index in peat, and changes in equilibrium-line altitude of glaciers. This comprehensive database can be used in future studies to investigate the spatial-temporal pattern of Arctic Holocene climate changes and their causes. The Arctic Holocene dataset is available from NOAA Paleoclimatology.</t>
  </si>
  <si>
    <t>#------------------</t>
  </si>
  <si>
    <t xml:space="preserve"># Funding_Agency </t>
  </si>
  <si>
    <t>#       Funding_Agency_Name: US National Science Foundation</t>
  </si>
  <si>
    <t>#       Grant: ARC-1107869 and 0909332</t>
  </si>
  <si>
    <t xml:space="preserve"># Site_Information </t>
  </si>
  <si>
    <t>#       Site_Name: Arctic</t>
  </si>
  <si>
    <t>#       Location: Geographic Region&gt;Arctic</t>
  </si>
  <si>
    <t xml:space="preserve">Country:  </t>
  </si>
  <si>
    <t>Northernmost_Latitude: 90.00</t>
  </si>
  <si>
    <t>Southernmost_Latitude: 58.00</t>
  </si>
  <si>
    <t>Easternmost_Longitude: 180.00</t>
  </si>
  <si>
    <t>Westernmost_Longitude: -180.00</t>
  </si>
  <si>
    <t xml:space="preserve">Elevation: m  </t>
  </si>
  <si>
    <t xml:space="preserve"># Data_Collection   </t>
  </si>
  <si>
    <t xml:space="preserve">Collection_Name: Arctic Proxy Climate Data </t>
  </si>
  <si>
    <t>Earliest_Year: 12000</t>
  </si>
  <si>
    <t>Most_Recent_Year: 0</t>
  </si>
  <si>
    <t>Time_Unit: Cal Year BP</t>
  </si>
  <si>
    <t>Core_Length: m</t>
  </si>
  <si>
    <t xml:space="preserve">Notes: </t>
  </si>
  <si>
    <t xml:space="preserve">#                    Data are presented in 6 Excel files organized by region. Measured parameters include: alkenones, </t>
  </si>
  <si>
    <t xml:space="preserve">#                    ARM/IRM, biogenic silica, bulk density, C &amp; N, carbonate, chironomids, d13C.bulk_organics, d18O.calcite, </t>
  </si>
  <si>
    <t xml:space="preserve">#                    d18O.cellulose, d18O.diatom, d18O.foram, d18O.ice, dD, diatoms, dinocysts, forams.pl, humification_index, </t>
  </si>
  <si>
    <t xml:space="preserve">#                    ice_rafted_debris, ice.melt, IP25, magnetic_susceptibility, Mg/Ca.foram, MgCa.ostracodes, mineral.content, </t>
  </si>
  <si>
    <t xml:space="preserve">#                    mineral.flux, OM.flux, pollen, sedimentation_rate, total_organic_carbon, varve.width. </t>
  </si>
  <si>
    <t># Original_Source_URL: ftp://ftp.ncdc.noaa.gov/pub/data/paleo/paleolimnology/arctic/alaska-yukon-v1.xls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</si>
</sst>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60">
    <font>
      <sz val="10"/>
      <name val="Arial"/>
      <family val="2"/>
    </font>
    <font>
      <sz val="11"/>
      <color indexed="8"/>
      <name val="Calibri"/>
      <family val="2"/>
    </font>
    <font>
      <sz val="12"/>
      <color indexed="8"/>
      <name val="Calibri"/>
      <family val="2"/>
    </font>
    <font>
      <vertAlign val="superscript"/>
      <sz val="11"/>
      <color indexed="8"/>
      <name val="Calibri"/>
      <family val="2"/>
    </font>
    <font>
      <vertAlign val="superscript"/>
      <sz val="11"/>
      <name val="Calibri"/>
      <family val="2"/>
    </font>
    <font>
      <sz val="11"/>
      <name val="Calibri"/>
      <family val="2"/>
    </font>
    <font>
      <sz val="10"/>
      <name val="Geneva"/>
      <family val="0"/>
    </font>
    <font>
      <sz val="11"/>
      <color indexed="8"/>
      <name val="Arial"/>
      <family val="2"/>
    </font>
    <font>
      <sz val="11"/>
      <name val="Arial"/>
      <family val="2"/>
    </font>
    <font>
      <i/>
      <sz val="11"/>
      <name val="Arial"/>
      <family val="2"/>
    </font>
    <font>
      <b/>
      <sz val="11"/>
      <name val="Arial"/>
      <family val="2"/>
    </font>
    <font>
      <b/>
      <sz val="10"/>
      <color indexed="8"/>
      <name val="Arial"/>
      <family val="2"/>
    </font>
    <font>
      <b/>
      <vertAlign val="superscript"/>
      <sz val="10"/>
      <color indexed="8"/>
      <name val="Arial"/>
      <family val="2"/>
    </font>
    <font>
      <sz val="10"/>
      <color indexed="8"/>
      <name val="Times New Roman"/>
      <family val="1"/>
    </font>
    <font>
      <u val="single"/>
      <sz val="10"/>
      <color indexed="8"/>
      <name val="Arial"/>
      <family val="2"/>
    </font>
    <font>
      <sz val="10"/>
      <color indexed="8"/>
      <name val="Arial"/>
      <family val="2"/>
    </font>
    <font>
      <vertAlign val="superscript"/>
      <sz val="10"/>
      <color indexed="8"/>
      <name val="Arial"/>
      <family val="2"/>
    </font>
    <font>
      <sz val="12"/>
      <color indexed="8"/>
      <name val="Times New Roman"/>
      <family val="1"/>
    </font>
    <font>
      <b/>
      <sz val="9"/>
      <color indexed="8"/>
      <name val="Arial"/>
      <family val="2"/>
    </font>
    <font>
      <sz val="9"/>
      <color indexed="8"/>
      <name val="Arial"/>
      <family val="2"/>
    </font>
    <font>
      <b/>
      <sz val="10"/>
      <name val="Verdana"/>
      <family val="2"/>
    </font>
    <font>
      <b/>
      <sz val="10"/>
      <name val="Geneva"/>
      <family val="2"/>
    </font>
    <font>
      <vertAlign val="superscript"/>
      <sz val="11"/>
      <name val="Arial"/>
      <family val="2"/>
    </font>
    <font>
      <sz val="12"/>
      <name val="Calibri"/>
      <family val="0"/>
    </font>
    <font>
      <b/>
      <sz val="10"/>
      <name val="Arial"/>
      <family val="2"/>
    </font>
    <font>
      <vertAlign val="superscript"/>
      <sz val="10"/>
      <name val="Arial"/>
      <family val="2"/>
    </font>
    <font>
      <sz val="12"/>
      <name val="Arial"/>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8"/>
      </bottom>
    </border>
    <border>
      <left>
        <color indexed="63"/>
      </left>
      <right>
        <color indexed="63"/>
      </right>
      <top style="thick">
        <color indexed="8"/>
      </top>
      <bottom style="thick">
        <color indexed="8"/>
      </bottom>
    </border>
    <border>
      <left>
        <color indexed="63"/>
      </left>
      <right>
        <color indexed="63"/>
      </right>
      <top style="thick">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0" fontId="2"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0" fillId="32" borderId="7" applyNumberFormat="0" applyFont="0" applyAlignment="0" applyProtection="0"/>
    <xf numFmtId="0" fontId="56" fillId="27" borderId="8" applyNumberFormat="0" applyAlignment="0" applyProtection="0"/>
    <xf numFmtId="9" fontId="2" fillId="0" borderId="0">
      <alignment/>
      <protection/>
    </xf>
    <xf numFmtId="9" fontId="2"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Alignment="1">
      <alignment/>
    </xf>
    <xf numFmtId="0" fontId="2" fillId="0" borderId="0" xfId="47">
      <alignment/>
      <protection/>
    </xf>
    <xf numFmtId="0" fontId="1" fillId="0" borderId="10" xfId="47" applyFont="1" applyBorder="1" applyAlignment="1">
      <alignment horizontal="left"/>
      <protection/>
    </xf>
    <xf numFmtId="0" fontId="1" fillId="0" borderId="10" xfId="47" applyFont="1" applyBorder="1" applyAlignment="1">
      <alignment horizontal="left" wrapText="1"/>
      <protection/>
    </xf>
    <xf numFmtId="0" fontId="4" fillId="0" borderId="0" xfId="47" applyFont="1">
      <alignment/>
      <protection/>
    </xf>
    <xf numFmtId="0" fontId="2" fillId="0" borderId="0" xfId="47" applyFont="1" applyAlignment="1">
      <alignment horizontal="left"/>
      <protection/>
    </xf>
    <xf numFmtId="0" fontId="1" fillId="0" borderId="0" xfId="47" applyFont="1" applyAlignment="1">
      <alignment horizontal="left"/>
      <protection/>
    </xf>
    <xf numFmtId="0" fontId="3" fillId="0" borderId="0" xfId="47" applyFont="1" applyAlignment="1">
      <alignment horizontal="left"/>
      <protection/>
    </xf>
    <xf numFmtId="49" fontId="2" fillId="0" borderId="0" xfId="47" applyNumberFormat="1" applyFont="1">
      <alignment/>
      <protection/>
    </xf>
    <xf numFmtId="0" fontId="1" fillId="0" borderId="0" xfId="46">
      <alignment/>
      <protection/>
    </xf>
    <xf numFmtId="0" fontId="1" fillId="0" borderId="0" xfId="46" applyFont="1" applyAlignment="1">
      <alignment horizontal="left"/>
      <protection/>
    </xf>
    <xf numFmtId="0" fontId="6" fillId="0" borderId="0" xfId="46" applyFont="1" applyBorder="1" applyAlignment="1">
      <alignment horizontal="left"/>
      <protection/>
    </xf>
    <xf numFmtId="0" fontId="4" fillId="0" borderId="0" xfId="46" applyFont="1">
      <alignment/>
      <protection/>
    </xf>
    <xf numFmtId="0" fontId="1" fillId="0" borderId="0" xfId="46" applyAlignment="1">
      <alignment horizontal="right"/>
      <protection/>
    </xf>
    <xf numFmtId="0" fontId="2" fillId="0" borderId="0" xfId="46" applyFont="1" applyAlignment="1">
      <alignment horizontal="right"/>
      <protection/>
    </xf>
    <xf numFmtId="0" fontId="7" fillId="0" borderId="0" xfId="46" applyFont="1">
      <alignment/>
      <protection/>
    </xf>
    <xf numFmtId="0" fontId="7" fillId="0" borderId="0" xfId="46" applyFont="1" applyAlignment="1">
      <alignment horizontal="left"/>
      <protection/>
    </xf>
    <xf numFmtId="2" fontId="7" fillId="0" borderId="0" xfId="46" applyNumberFormat="1" applyFont="1" applyAlignment="1">
      <alignment horizontal="left"/>
      <protection/>
    </xf>
    <xf numFmtId="164" fontId="7" fillId="0" borderId="0" xfId="46" applyNumberFormat="1" applyFont="1" applyAlignment="1">
      <alignment horizontal="left"/>
      <protection/>
    </xf>
    <xf numFmtId="0" fontId="8" fillId="0" borderId="0" xfId="46" applyFont="1" applyAlignment="1">
      <alignment horizontal="left"/>
      <protection/>
    </xf>
    <xf numFmtId="2" fontId="7" fillId="0" borderId="10" xfId="46" applyNumberFormat="1" applyFont="1" applyBorder="1" applyAlignment="1">
      <alignment horizontal="left" wrapText="1"/>
      <protection/>
    </xf>
    <xf numFmtId="0" fontId="7" fillId="0" borderId="10" xfId="46" applyFont="1" applyBorder="1" applyAlignment="1">
      <alignment horizontal="left" wrapText="1"/>
      <protection/>
    </xf>
    <xf numFmtId="164" fontId="7" fillId="0" borderId="10" xfId="46" applyNumberFormat="1" applyFont="1" applyBorder="1" applyAlignment="1">
      <alignment horizontal="left" wrapText="1"/>
      <protection/>
    </xf>
    <xf numFmtId="0" fontId="8" fillId="0" borderId="10" xfId="46" applyFont="1" applyBorder="1" applyAlignment="1">
      <alignment horizontal="left" wrapText="1"/>
      <protection/>
    </xf>
    <xf numFmtId="0" fontId="8" fillId="0" borderId="10" xfId="46" applyFont="1" applyBorder="1" applyAlignment="1">
      <alignment horizontal="left" vertical="top" wrapText="1"/>
      <protection/>
    </xf>
    <xf numFmtId="0" fontId="8" fillId="0" borderId="0" xfId="46" applyFont="1" applyBorder="1" applyAlignment="1">
      <alignment horizontal="left" wrapText="1"/>
      <protection/>
    </xf>
    <xf numFmtId="0" fontId="7" fillId="0" borderId="0" xfId="46" applyFont="1" applyBorder="1" applyAlignment="1">
      <alignment horizontal="left" wrapText="1"/>
      <protection/>
    </xf>
    <xf numFmtId="0" fontId="8" fillId="0" borderId="0" xfId="46" applyFont="1" applyBorder="1" applyAlignment="1">
      <alignment horizontal="left" vertical="top" wrapText="1"/>
      <protection/>
    </xf>
    <xf numFmtId="0" fontId="9" fillId="0" borderId="0" xfId="46" applyFont="1" applyAlignment="1">
      <alignment horizontal="left" vertical="top" wrapText="1"/>
      <protection/>
    </xf>
    <xf numFmtId="0" fontId="8" fillId="0" borderId="0" xfId="46" applyFont="1" applyAlignment="1">
      <alignment horizontal="left" vertical="top" wrapText="1"/>
      <protection/>
    </xf>
    <xf numFmtId="0" fontId="7" fillId="0" borderId="0" xfId="46" applyFont="1" applyAlignment="1">
      <alignment horizontal="left" vertical="top" wrapText="1"/>
      <protection/>
    </xf>
    <xf numFmtId="0" fontId="9" fillId="0" borderId="0" xfId="46" applyFont="1" applyAlignment="1">
      <alignment horizontal="left" vertical="top"/>
      <protection/>
    </xf>
    <xf numFmtId="0" fontId="10" fillId="0" borderId="0" xfId="46" applyFont="1" applyAlignment="1">
      <alignment horizontal="left"/>
      <protection/>
    </xf>
    <xf numFmtId="0" fontId="1" fillId="0" borderId="0" xfId="46" applyAlignment="1">
      <alignment horizontal="left"/>
      <protection/>
    </xf>
    <xf numFmtId="1" fontId="1" fillId="0" borderId="0" xfId="46" applyNumberFormat="1" applyAlignment="1">
      <alignment horizontal="left"/>
      <protection/>
    </xf>
    <xf numFmtId="164" fontId="1" fillId="0" borderId="0" xfId="46" applyNumberFormat="1" applyAlignment="1">
      <alignment horizontal="left"/>
      <protection/>
    </xf>
    <xf numFmtId="0" fontId="2" fillId="0" borderId="0" xfId="46" applyFont="1" applyAlignment="1">
      <alignment horizontal="left"/>
      <protection/>
    </xf>
    <xf numFmtId="0" fontId="5" fillId="0" borderId="0" xfId="46" applyFont="1" applyBorder="1" applyAlignment="1" applyProtection="1">
      <alignment horizontal="left"/>
      <protection/>
    </xf>
    <xf numFmtId="0" fontId="1" fillId="0" borderId="0" xfId="46" applyFont="1" applyAlignment="1">
      <alignment horizontal="right"/>
      <protection/>
    </xf>
    <xf numFmtId="2" fontId="0" fillId="0" borderId="0" xfId="0" applyNumberFormat="1" applyAlignment="1">
      <alignment/>
    </xf>
    <xf numFmtId="0" fontId="1" fillId="0" borderId="0" xfId="46" applyAlignment="1">
      <alignment/>
      <protection/>
    </xf>
    <xf numFmtId="0" fontId="2" fillId="0" borderId="0" xfId="46" applyFont="1">
      <alignment/>
      <protection/>
    </xf>
    <xf numFmtId="2" fontId="1" fillId="0" borderId="0" xfId="46" applyNumberFormat="1" applyAlignment="1" applyProtection="1">
      <alignment horizontal="right"/>
      <protection locked="0"/>
    </xf>
    <xf numFmtId="0" fontId="0" fillId="33" borderId="0" xfId="0" applyFill="1" applyAlignment="1">
      <alignment/>
    </xf>
    <xf numFmtId="0" fontId="11" fillId="0" borderId="11" xfId="46" applyFont="1" applyBorder="1" applyAlignment="1">
      <alignment horizontal="left" vertical="center" wrapText="1"/>
      <protection/>
    </xf>
    <xf numFmtId="0" fontId="12" fillId="0" borderId="11" xfId="46" applyFont="1" applyBorder="1" applyAlignment="1">
      <alignment horizontal="left" vertical="center" wrapText="1"/>
      <protection/>
    </xf>
    <xf numFmtId="0" fontId="13" fillId="0" borderId="0" xfId="46" applyFont="1" applyAlignment="1">
      <alignment horizontal="left" vertical="center" wrapText="1"/>
      <protection/>
    </xf>
    <xf numFmtId="0" fontId="14" fillId="0" borderId="0" xfId="46" applyFont="1" applyBorder="1" applyAlignment="1">
      <alignment horizontal="left" vertical="center"/>
      <protection/>
    </xf>
    <xf numFmtId="0" fontId="15" fillId="0" borderId="0" xfId="46" applyFont="1" applyAlignment="1">
      <alignment horizontal="left" vertical="center"/>
      <protection/>
    </xf>
    <xf numFmtId="0" fontId="13" fillId="0" borderId="0" xfId="46" applyFont="1" applyAlignment="1">
      <alignment horizontal="left" vertical="center"/>
      <protection/>
    </xf>
    <xf numFmtId="0" fontId="15" fillId="0" borderId="10" xfId="46" applyFont="1" applyBorder="1" applyAlignment="1">
      <alignment horizontal="left" vertical="center"/>
      <protection/>
    </xf>
    <xf numFmtId="0" fontId="17" fillId="0" borderId="0" xfId="46" applyFont="1" applyAlignment="1">
      <alignment horizontal="left"/>
      <protection/>
    </xf>
    <xf numFmtId="0" fontId="15" fillId="0" borderId="12" xfId="46" applyFont="1" applyBorder="1" applyAlignment="1">
      <alignment horizontal="left" vertical="center"/>
      <protection/>
    </xf>
    <xf numFmtId="0" fontId="16" fillId="0" borderId="0" xfId="46" applyFont="1" applyAlignment="1">
      <alignment horizontal="left" vertical="center"/>
      <protection/>
    </xf>
    <xf numFmtId="0" fontId="1" fillId="0" borderId="0" xfId="57">
      <alignment/>
      <protection/>
    </xf>
    <xf numFmtId="0" fontId="2" fillId="0" borderId="0" xfId="46" applyFont="1" applyAlignment="1">
      <alignment horizontal="left" wrapText="1"/>
      <protection/>
    </xf>
    <xf numFmtId="0" fontId="1" fillId="0" borderId="0" xfId="46" applyFont="1" applyAlignment="1">
      <alignment horizontal="left" wrapText="1"/>
      <protection/>
    </xf>
    <xf numFmtId="165" fontId="1" fillId="0" borderId="0" xfId="46" applyNumberFormat="1" applyFont="1" applyAlignment="1">
      <alignment horizontal="left"/>
      <protection/>
    </xf>
    <xf numFmtId="164" fontId="1" fillId="0" borderId="0" xfId="46" applyNumberFormat="1" applyFont="1" applyAlignment="1">
      <alignment horizontal="left"/>
      <protection/>
    </xf>
    <xf numFmtId="0" fontId="14" fillId="0" borderId="12" xfId="46" applyFont="1" applyBorder="1" applyAlignment="1">
      <alignment horizontal="left" vertical="center"/>
      <protection/>
    </xf>
    <xf numFmtId="165" fontId="1" fillId="0" borderId="0" xfId="46" applyNumberFormat="1" applyFont="1" applyBorder="1" applyAlignment="1">
      <alignment horizontal="left"/>
      <protection/>
    </xf>
    <xf numFmtId="2" fontId="1" fillId="0" borderId="0" xfId="46" applyNumberFormat="1" applyFont="1" applyAlignment="1">
      <alignment horizontal="left"/>
      <protection/>
    </xf>
    <xf numFmtId="0" fontId="5" fillId="0" borderId="0" xfId="46" applyFont="1">
      <alignment/>
      <protection/>
    </xf>
    <xf numFmtId="0" fontId="1" fillId="0" borderId="10" xfId="46" applyFont="1" applyBorder="1" applyAlignment="1">
      <alignment horizontal="left"/>
      <protection/>
    </xf>
    <xf numFmtId="0" fontId="1" fillId="0" borderId="10" xfId="46" applyFont="1" applyBorder="1" applyAlignment="1">
      <alignment horizontal="left" wrapText="1"/>
      <protection/>
    </xf>
    <xf numFmtId="0" fontId="1" fillId="0" borderId="0" xfId="46" applyFont="1">
      <alignment/>
      <protection/>
    </xf>
    <xf numFmtId="0" fontId="1" fillId="0" borderId="0" xfId="46" applyFont="1" applyBorder="1" applyAlignment="1">
      <alignment horizontal="left" wrapText="1"/>
      <protection/>
    </xf>
    <xf numFmtId="0" fontId="1" fillId="0" borderId="0" xfId="46" applyFont="1" applyBorder="1" applyAlignment="1">
      <alignment horizontal="left"/>
      <protection/>
    </xf>
    <xf numFmtId="0" fontId="0" fillId="0" borderId="0" xfId="0" applyFont="1" applyFill="1" applyAlignment="1">
      <alignment/>
    </xf>
    <xf numFmtId="0" fontId="0" fillId="0" borderId="0" xfId="0" applyFont="1" applyFill="1" applyAlignment="1">
      <alignment horizontal="center"/>
    </xf>
    <xf numFmtId="0" fontId="18" fillId="0" borderId="0" xfId="0" applyFont="1" applyAlignment="1">
      <alignment horizontal="left"/>
    </xf>
    <xf numFmtId="0" fontId="18" fillId="0" borderId="0" xfId="0" applyFont="1" applyAlignment="1">
      <alignment horizontal="right"/>
    </xf>
    <xf numFmtId="2" fontId="0" fillId="0" borderId="0" xfId="0" applyNumberFormat="1" applyFill="1" applyAlignment="1">
      <alignment/>
    </xf>
    <xf numFmtId="2" fontId="0" fillId="0" borderId="0" xfId="0" applyNumberFormat="1" applyFill="1" applyAlignment="1">
      <alignment horizontal="center"/>
    </xf>
    <xf numFmtId="0" fontId="19" fillId="0" borderId="0" xfId="0" applyFont="1" applyAlignment="1">
      <alignment horizontal="left"/>
    </xf>
    <xf numFmtId="0" fontId="19" fillId="0" borderId="0" xfId="0" applyFont="1" applyAlignment="1">
      <alignment horizontal="right"/>
    </xf>
    <xf numFmtId="0" fontId="20" fillId="0" borderId="0" xfId="46" applyFont="1" applyBorder="1">
      <alignment/>
      <protection/>
    </xf>
    <xf numFmtId="0" fontId="21" fillId="0" borderId="0" xfId="46" applyFont="1" applyBorder="1" applyAlignment="1">
      <alignment horizontal="center"/>
      <protection/>
    </xf>
    <xf numFmtId="0" fontId="21" fillId="0" borderId="0" xfId="46" applyFont="1" applyBorder="1" applyAlignment="1" applyProtection="1">
      <alignment horizontal="center"/>
      <protection/>
    </xf>
    <xf numFmtId="164" fontId="5" fillId="0" borderId="0" xfId="46" applyNumberFormat="1" applyFont="1">
      <alignment/>
      <protection/>
    </xf>
    <xf numFmtId="1" fontId="5" fillId="0" borderId="0" xfId="46" applyNumberFormat="1" applyFont="1">
      <alignment/>
      <protection/>
    </xf>
    <xf numFmtId="0" fontId="1" fillId="0" borderId="0" xfId="46" applyFont="1" applyBorder="1">
      <alignment/>
      <protection/>
    </xf>
    <xf numFmtId="164" fontId="1" fillId="0" borderId="0" xfId="46" applyNumberFormat="1" applyBorder="1">
      <alignment/>
      <protection/>
    </xf>
    <xf numFmtId="164" fontId="6" fillId="0" borderId="0" xfId="46" applyNumberFormat="1" applyFont="1" applyBorder="1" applyAlignment="1" applyProtection="1">
      <alignment horizontal="center"/>
      <protection locked="0"/>
    </xf>
    <xf numFmtId="0" fontId="1" fillId="0" borderId="0" xfId="46" applyBorder="1">
      <alignment/>
      <protection/>
    </xf>
    <xf numFmtId="0" fontId="6" fillId="0" borderId="0" xfId="46" applyFont="1" applyBorder="1" applyAlignment="1" applyProtection="1">
      <alignment horizontal="center"/>
      <protection locked="0"/>
    </xf>
    <xf numFmtId="0" fontId="0" fillId="0" borderId="0" xfId="46" applyFont="1" applyBorder="1" applyAlignment="1" applyProtection="1">
      <alignment horizontal="left"/>
      <protection locked="0"/>
    </xf>
    <xf numFmtId="0" fontId="1" fillId="0" borderId="0" xfId="46" applyFont="1" applyAlignment="1">
      <alignment horizontal="left" vertical="center"/>
      <protection/>
    </xf>
    <xf numFmtId="164" fontId="0" fillId="0" borderId="0" xfId="46" applyNumberFormat="1" applyFont="1" applyBorder="1" applyAlignment="1" applyProtection="1">
      <alignment horizontal="center"/>
      <protection locked="0"/>
    </xf>
    <xf numFmtId="1" fontId="1" fillId="0" borderId="0" xfId="46" applyNumberFormat="1" applyFont="1" applyAlignment="1">
      <alignment horizontal="left"/>
      <protection/>
    </xf>
    <xf numFmtId="1" fontId="1" fillId="0" borderId="0" xfId="46" applyNumberFormat="1" applyFont="1">
      <alignment/>
      <protection/>
    </xf>
    <xf numFmtId="0" fontId="0" fillId="0" borderId="0" xfId="46" applyFont="1" applyAlignment="1">
      <alignment wrapText="1"/>
      <protection/>
    </xf>
    <xf numFmtId="0" fontId="1" fillId="0" borderId="0" xfId="46" applyFont="1" applyBorder="1" applyAlignment="1">
      <alignment horizontal="right" wrapText="1"/>
      <protection/>
    </xf>
    <xf numFmtId="0" fontId="1" fillId="0" borderId="0" xfId="46" applyFont="1" applyBorder="1" applyAlignment="1">
      <alignment horizontal="right"/>
      <protection/>
    </xf>
    <xf numFmtId="0" fontId="1" fillId="0" borderId="0" xfId="46" applyFont="1" applyBorder="1" applyAlignment="1">
      <alignment wrapText="1"/>
      <protection/>
    </xf>
    <xf numFmtId="164" fontId="1" fillId="0" borderId="0" xfId="46" applyNumberFormat="1" applyFont="1" applyBorder="1" applyAlignment="1">
      <alignment wrapText="1"/>
      <protection/>
    </xf>
    <xf numFmtId="164" fontId="1" fillId="0" borderId="0" xfId="46" applyNumberFormat="1" applyFont="1" applyAlignment="1">
      <alignment/>
      <protection/>
    </xf>
    <xf numFmtId="0" fontId="7" fillId="0" borderId="0" xfId="46" applyFont="1" applyAlignment="1">
      <alignment horizontal="left" vertical="top"/>
      <protection/>
    </xf>
    <xf numFmtId="0" fontId="8" fillId="34" borderId="0" xfId="46" applyFont="1" applyFill="1" applyBorder="1" applyAlignment="1">
      <alignment horizontal="left" wrapText="1"/>
      <protection/>
    </xf>
    <xf numFmtId="0" fontId="7" fillId="34" borderId="0" xfId="46" applyFont="1" applyFill="1" applyAlignment="1">
      <alignment horizontal="left" wrapText="1"/>
      <protection/>
    </xf>
    <xf numFmtId="1" fontId="7" fillId="0" borderId="0" xfId="46" applyNumberFormat="1" applyFont="1" applyAlignment="1">
      <alignment horizontal="left" vertical="center"/>
      <protection/>
    </xf>
    <xf numFmtId="0" fontId="22" fillId="0" borderId="10" xfId="46" applyFont="1" applyBorder="1" applyAlignment="1">
      <alignment horizontal="left" wrapText="1"/>
      <protection/>
    </xf>
    <xf numFmtId="164" fontId="8" fillId="0" borderId="0" xfId="46" applyNumberFormat="1" applyFont="1" applyBorder="1" applyAlignment="1">
      <alignment horizontal="left" wrapText="1"/>
      <protection/>
    </xf>
    <xf numFmtId="1" fontId="7" fillId="0" borderId="0" xfId="46" applyNumberFormat="1" applyFont="1" applyAlignment="1">
      <alignment horizontal="left"/>
      <protection/>
    </xf>
    <xf numFmtId="164" fontId="8" fillId="0" borderId="0" xfId="46" applyNumberFormat="1" applyFont="1" applyAlignment="1">
      <alignment horizontal="left"/>
      <protection/>
    </xf>
    <xf numFmtId="1" fontId="8" fillId="0" borderId="0" xfId="46" applyNumberFormat="1" applyFont="1" applyBorder="1" applyAlignment="1">
      <alignment horizontal="left"/>
      <protection/>
    </xf>
    <xf numFmtId="1" fontId="8" fillId="0" borderId="0" xfId="46" applyNumberFormat="1" applyFont="1" applyAlignment="1">
      <alignment horizontal="left"/>
      <protection/>
    </xf>
    <xf numFmtId="0" fontId="8" fillId="0" borderId="0" xfId="46" applyFont="1" applyBorder="1" applyAlignment="1">
      <alignment horizontal="left"/>
      <protection/>
    </xf>
    <xf numFmtId="164" fontId="8" fillId="0" borderId="0" xfId="46" applyNumberFormat="1" applyFont="1" applyBorder="1" applyAlignment="1">
      <alignment horizontal="left"/>
      <protection/>
    </xf>
    <xf numFmtId="0" fontId="9" fillId="0" borderId="0" xfId="46" applyFont="1" applyAlignment="1">
      <alignment horizontal="left"/>
      <protection/>
    </xf>
    <xf numFmtId="164" fontId="9" fillId="0" borderId="0" xfId="46" applyNumberFormat="1" applyFont="1" applyAlignment="1">
      <alignment horizontal="left"/>
      <protection/>
    </xf>
    <xf numFmtId="1" fontId="9" fillId="0" borderId="0" xfId="46" applyNumberFormat="1" applyFont="1" applyAlignment="1">
      <alignment horizontal="left"/>
      <protection/>
    </xf>
    <xf numFmtId="0" fontId="9" fillId="0" borderId="0" xfId="46" applyFont="1" applyBorder="1" applyAlignment="1">
      <alignment horizontal="left"/>
      <protection/>
    </xf>
    <xf numFmtId="164" fontId="9" fillId="0" borderId="0" xfId="46" applyNumberFormat="1" applyFont="1" applyBorder="1" applyAlignment="1">
      <alignment horizontal="left"/>
      <protection/>
    </xf>
    <xf numFmtId="0" fontId="8" fillId="0" borderId="10" xfId="46" applyFont="1" applyBorder="1" applyAlignment="1">
      <alignment horizontal="left"/>
      <protection/>
    </xf>
    <xf numFmtId="164" fontId="8" fillId="0" borderId="10" xfId="46" applyNumberFormat="1" applyFont="1" applyBorder="1" applyAlignment="1">
      <alignment horizontal="left"/>
      <protection/>
    </xf>
    <xf numFmtId="1" fontId="8" fillId="0" borderId="10" xfId="46" applyNumberFormat="1" applyFont="1" applyBorder="1" applyAlignment="1">
      <alignment horizontal="left"/>
      <protection/>
    </xf>
    <xf numFmtId="0" fontId="8" fillId="0" borderId="0" xfId="46" applyFont="1">
      <alignment/>
      <protection/>
    </xf>
    <xf numFmtId="0" fontId="9" fillId="0" borderId="0" xfId="46" applyFont="1">
      <alignment/>
      <protection/>
    </xf>
    <xf numFmtId="1" fontId="7" fillId="0" borderId="0" xfId="46" applyNumberFormat="1" applyFont="1" applyAlignment="1">
      <alignment horizontal="left" vertical="top"/>
      <protection/>
    </xf>
    <xf numFmtId="2" fontId="1" fillId="0" borderId="0" xfId="46" applyNumberFormat="1">
      <alignment/>
      <protection/>
    </xf>
    <xf numFmtId="0" fontId="5" fillId="0" borderId="0" xfId="46" applyFont="1" applyAlignment="1">
      <alignment horizontal="left"/>
      <protection/>
    </xf>
    <xf numFmtId="2" fontId="1" fillId="0" borderId="0" xfId="46" applyNumberFormat="1" applyFont="1">
      <alignment/>
      <protection/>
    </xf>
    <xf numFmtId="0" fontId="3" fillId="0" borderId="0" xfId="46" applyFont="1" applyAlignment="1">
      <alignment horizontal="left"/>
      <protection/>
    </xf>
    <xf numFmtId="0" fontId="1" fillId="0" borderId="0" xfId="46" applyNumberFormat="1">
      <alignment/>
      <protection/>
    </xf>
    <xf numFmtId="1" fontId="2" fillId="0" borderId="0" xfId="46" applyNumberFormat="1" applyFont="1">
      <alignment/>
      <protection/>
    </xf>
    <xf numFmtId="0" fontId="0" fillId="0" borderId="0" xfId="0" applyFill="1" applyAlignment="1">
      <alignment/>
    </xf>
    <xf numFmtId="0" fontId="7" fillId="0" borderId="0" xfId="46" applyFont="1" applyAlignment="1">
      <alignment horizontal="left" wrapText="1"/>
      <protection/>
    </xf>
    <xf numFmtId="0" fontId="8" fillId="0" borderId="10" xfId="46" applyFont="1" applyBorder="1" applyAlignment="1">
      <alignment horizontal="left" vertical="top"/>
      <protection/>
    </xf>
    <xf numFmtId="0" fontId="22" fillId="0" borderId="10" xfId="46" applyFont="1" applyBorder="1" applyAlignment="1">
      <alignment horizontal="left" vertical="top"/>
      <protection/>
    </xf>
    <xf numFmtId="3" fontId="8" fillId="0" borderId="0" xfId="46" applyNumberFormat="1" applyFont="1" applyAlignment="1">
      <alignment horizontal="left"/>
      <protection/>
    </xf>
    <xf numFmtId="3" fontId="8" fillId="0" borderId="0" xfId="46" applyNumberFormat="1" applyFont="1" applyBorder="1" applyAlignment="1">
      <alignment horizontal="left"/>
      <protection/>
    </xf>
    <xf numFmtId="164" fontId="6" fillId="0" borderId="0" xfId="46" applyNumberFormat="1" applyFont="1" applyAlignment="1" applyProtection="1">
      <alignment horizontal="center"/>
      <protection locked="0"/>
    </xf>
    <xf numFmtId="1" fontId="6" fillId="0" borderId="0" xfId="46" applyNumberFormat="1" applyFont="1" applyAlignment="1" applyProtection="1">
      <alignment horizontal="center"/>
      <protection locked="0"/>
    </xf>
    <xf numFmtId="0" fontId="6" fillId="0" borderId="0" xfId="46" applyFont="1" applyAlignment="1" applyProtection="1">
      <alignment horizontal="center"/>
      <protection locked="0"/>
    </xf>
    <xf numFmtId="164" fontId="0" fillId="0" borderId="0" xfId="46" applyNumberFormat="1" applyFont="1" applyAlignment="1" applyProtection="1">
      <alignment horizontal="center"/>
      <protection locked="0"/>
    </xf>
    <xf numFmtId="1" fontId="1" fillId="0" borderId="0" xfId="46" applyNumberFormat="1">
      <alignment/>
      <protection/>
    </xf>
    <xf numFmtId="0" fontId="1" fillId="0" borderId="0" xfId="46" applyFont="1" applyBorder="1" applyAlignment="1">
      <alignment horizontal="center"/>
      <protection/>
    </xf>
    <xf numFmtId="0" fontId="23" fillId="0" borderId="0" xfId="46" applyFont="1">
      <alignment/>
      <protection/>
    </xf>
    <xf numFmtId="0" fontId="1" fillId="0" borderId="0" xfId="46" applyFont="1" applyBorder="1" applyAlignment="1">
      <alignment horizontal="center" vertical="center"/>
      <protection/>
    </xf>
    <xf numFmtId="0" fontId="5" fillId="0" borderId="0" xfId="46" applyFont="1" applyAlignment="1">
      <alignment horizontal="left" wrapText="1"/>
      <protection/>
    </xf>
    <xf numFmtId="1" fontId="1" fillId="0" borderId="0" xfId="46" applyNumberFormat="1" applyFont="1" applyAlignment="1">
      <alignment horizontal="left" wrapText="1"/>
      <protection/>
    </xf>
    <xf numFmtId="0" fontId="2" fillId="0" borderId="0" xfId="46" applyFont="1" applyAlignment="1">
      <alignment horizontal="left" vertical="top" wrapText="1"/>
      <protection/>
    </xf>
    <xf numFmtId="0" fontId="1" fillId="0" borderId="0" xfId="46" applyFont="1" applyAlignment="1">
      <alignment horizontal="left" vertical="top" wrapText="1"/>
      <protection/>
    </xf>
    <xf numFmtId="0" fontId="2" fillId="0" borderId="10" xfId="46" applyFont="1" applyBorder="1" applyAlignment="1">
      <alignment horizontal="left" vertical="top" wrapText="1"/>
      <protection/>
    </xf>
    <xf numFmtId="0" fontId="1" fillId="0" borderId="0" xfId="46" applyFont="1" applyAlignment="1">
      <alignment wrapText="1"/>
      <protection/>
    </xf>
    <xf numFmtId="0" fontId="2" fillId="0" borderId="0" xfId="46" applyFont="1" applyAlignment="1">
      <alignment horizontal="left" vertical="top"/>
      <protection/>
    </xf>
    <xf numFmtId="0" fontId="1" fillId="0" borderId="0" xfId="46" applyFont="1" applyAlignment="1">
      <alignment/>
      <protection/>
    </xf>
    <xf numFmtId="0" fontId="2" fillId="0" borderId="0" xfId="46" applyFont="1" applyBorder="1">
      <alignment/>
      <protection/>
    </xf>
    <xf numFmtId="49" fontId="2" fillId="0" borderId="0" xfId="46" applyNumberFormat="1" applyFont="1" applyAlignment="1">
      <alignment horizontal="left" vertical="top" wrapText="1"/>
      <protection/>
    </xf>
    <xf numFmtId="0" fontId="2" fillId="0" borderId="0" xfId="46" applyFont="1" applyBorder="1" applyAlignment="1">
      <alignment vertical="top" wrapText="1"/>
      <protection/>
    </xf>
    <xf numFmtId="0" fontId="2" fillId="0" borderId="0" xfId="46" applyFont="1" applyAlignment="1">
      <alignment vertical="top" wrapText="1"/>
      <protection/>
    </xf>
    <xf numFmtId="49" fontId="1" fillId="0" borderId="0" xfId="46" applyNumberFormat="1" applyFont="1">
      <alignment/>
      <protection/>
    </xf>
    <xf numFmtId="164" fontId="0" fillId="0" borderId="0" xfId="46" applyNumberFormat="1" applyFont="1">
      <alignment/>
      <protection/>
    </xf>
    <xf numFmtId="0" fontId="15" fillId="0" borderId="0" xfId="46" applyFont="1" applyAlignment="1">
      <alignment horizontal="left"/>
      <protection/>
    </xf>
    <xf numFmtId="0" fontId="24" fillId="0" borderId="0" xfId="46" applyFont="1" applyAlignment="1">
      <alignment horizontal="left" wrapText="1"/>
      <protection/>
    </xf>
    <xf numFmtId="0" fontId="0" fillId="0" borderId="0" xfId="46" applyFont="1" applyBorder="1" applyAlignment="1">
      <alignment horizontal="left" vertical="top" wrapText="1"/>
      <protection/>
    </xf>
    <xf numFmtId="0" fontId="15" fillId="0" borderId="0" xfId="46" applyFont="1" applyAlignment="1">
      <alignment horizontal="left" wrapText="1"/>
      <protection/>
    </xf>
    <xf numFmtId="0" fontId="0" fillId="0" borderId="0" xfId="46" applyFont="1" applyBorder="1" applyAlignment="1">
      <alignment horizontal="left"/>
      <protection/>
    </xf>
    <xf numFmtId="1" fontId="0" fillId="0" borderId="0" xfId="46" applyNumberFormat="1" applyFont="1" applyBorder="1" applyAlignment="1">
      <alignment horizontal="left"/>
      <protection/>
    </xf>
    <xf numFmtId="2" fontId="0" fillId="0" borderId="0" xfId="60" applyNumberFormat="1" applyFont="1" applyBorder="1" applyAlignment="1" applyProtection="1">
      <alignment horizontal="left"/>
      <protection/>
    </xf>
    <xf numFmtId="2" fontId="15" fillId="0" borderId="0" xfId="46" applyNumberFormat="1" applyFont="1" applyAlignment="1">
      <alignment horizontal="left"/>
      <protection/>
    </xf>
    <xf numFmtId="0" fontId="0" fillId="0" borderId="0" xfId="46" applyFont="1" applyBorder="1" applyAlignment="1">
      <alignment horizontal="left" vertical="top"/>
      <protection/>
    </xf>
    <xf numFmtId="0" fontId="25" fillId="0" borderId="0" xfId="46" applyFont="1" applyBorder="1" applyAlignment="1">
      <alignment horizontal="left" vertical="top"/>
      <protection/>
    </xf>
    <xf numFmtId="0" fontId="0" fillId="0" borderId="0" xfId="0" applyAlignment="1">
      <alignment horizontal="left"/>
    </xf>
    <xf numFmtId="1" fontId="0" fillId="0" borderId="0" xfId="0" applyNumberFormat="1" applyFont="1" applyAlignment="1">
      <alignment horizontal="left"/>
    </xf>
    <xf numFmtId="166" fontId="0" fillId="0" borderId="0" xfId="0" applyNumberFormat="1" applyAlignment="1">
      <alignment horizontal="left"/>
    </xf>
    <xf numFmtId="1" fontId="24" fillId="0" borderId="0" xfId="0" applyNumberFormat="1" applyFont="1" applyAlignment="1">
      <alignment horizontal="left"/>
    </xf>
    <xf numFmtId="166" fontId="24" fillId="0" borderId="0" xfId="0" applyNumberFormat="1" applyFont="1" applyAlignment="1">
      <alignment horizontal="left"/>
    </xf>
    <xf numFmtId="0" fontId="6" fillId="0" borderId="0" xfId="0" applyFont="1" applyBorder="1" applyAlignment="1">
      <alignment horizontal="left"/>
    </xf>
    <xf numFmtId="0" fontId="26" fillId="0" borderId="0" xfId="0" applyFont="1" applyAlignment="1">
      <alignment horizontal="left"/>
    </xf>
    <xf numFmtId="164" fontId="8" fillId="0" borderId="0" xfId="0" applyNumberFormat="1" applyFont="1" applyAlignment="1">
      <alignment horizontal="left"/>
    </xf>
    <xf numFmtId="0" fontId="0" fillId="0" borderId="0" xfId="0" applyFont="1" applyAlignment="1">
      <alignment horizontal="left"/>
    </xf>
    <xf numFmtId="0" fontId="0" fillId="0" borderId="0" xfId="0" applyFill="1" applyAlignment="1">
      <alignment horizontal="left"/>
    </xf>
    <xf numFmtId="1" fontId="0" fillId="0" borderId="0" xfId="0" applyNumberForma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TableStyleLight1"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73"/>
  <sheetViews>
    <sheetView tabSelected="1" zoomScalePageLayoutView="0" workbookViewId="0" topLeftCell="A1">
      <selection activeCell="A1" sqref="A1"/>
    </sheetView>
  </sheetViews>
  <sheetFormatPr defaultColWidth="9.140625" defaultRowHeight="12.75"/>
  <sheetData>
    <row r="1" ht="12.75">
      <c r="A1" t="s">
        <v>639</v>
      </c>
    </row>
    <row r="2" ht="12.75">
      <c r="A2" t="s">
        <v>640</v>
      </c>
    </row>
    <row r="3" ht="12.75">
      <c r="A3" t="s">
        <v>641</v>
      </c>
    </row>
    <row r="4" ht="12.75">
      <c r="A4" t="s">
        <v>642</v>
      </c>
    </row>
    <row r="5" ht="12.75">
      <c r="A5" t="s">
        <v>643</v>
      </c>
    </row>
    <row r="6" ht="12.75">
      <c r="A6" t="s">
        <v>640</v>
      </c>
    </row>
    <row r="7" ht="12.75">
      <c r="A7" t="s">
        <v>644</v>
      </c>
    </row>
    <row r="8" ht="12.75">
      <c r="A8" t="s">
        <v>645</v>
      </c>
    </row>
    <row r="9" ht="12.75">
      <c r="A9" t="s">
        <v>646</v>
      </c>
    </row>
    <row r="10" ht="12.75">
      <c r="A10" t="s">
        <v>646</v>
      </c>
    </row>
    <row r="11" ht="12.75">
      <c r="A11" t="s">
        <v>647</v>
      </c>
    </row>
    <row r="12" ht="12.75">
      <c r="A12" t="s">
        <v>646</v>
      </c>
    </row>
    <row r="13" ht="12.75">
      <c r="A13" t="s">
        <v>700</v>
      </c>
    </row>
    <row r="14" ht="12.75">
      <c r="A14" t="s">
        <v>648</v>
      </c>
    </row>
    <row r="15" ht="12.75">
      <c r="A15" t="s">
        <v>649</v>
      </c>
    </row>
    <row r="16" ht="12.75">
      <c r="A16" t="s">
        <v>650</v>
      </c>
    </row>
    <row r="17" ht="12.75">
      <c r="A17" t="s">
        <v>646</v>
      </c>
    </row>
    <row r="18" ht="12.75">
      <c r="A18" t="s">
        <v>651</v>
      </c>
    </row>
    <row r="19" ht="12.75">
      <c r="A19" t="s">
        <v>652</v>
      </c>
    </row>
    <row r="20" ht="12.75">
      <c r="A20" t="s">
        <v>653</v>
      </c>
    </row>
    <row r="21" spans="1:2" ht="12.75">
      <c r="A21" t="s">
        <v>646</v>
      </c>
      <c r="B21" t="s">
        <v>654</v>
      </c>
    </row>
    <row r="22" ht="12.75">
      <c r="A22" t="s">
        <v>652</v>
      </c>
    </row>
    <row r="23" ht="12.75">
      <c r="A23" t="s">
        <v>655</v>
      </c>
    </row>
    <row r="24" spans="1:2" ht="12.75">
      <c r="A24" t="s">
        <v>646</v>
      </c>
      <c r="B24" t="s">
        <v>656</v>
      </c>
    </row>
    <row r="25" ht="12.75">
      <c r="A25" t="s">
        <v>652</v>
      </c>
    </row>
    <row r="26" ht="12.75">
      <c r="A26" t="s">
        <v>657</v>
      </c>
    </row>
    <row r="27" ht="12.75">
      <c r="A27" t="s">
        <v>658</v>
      </c>
    </row>
    <row r="28" ht="12.75">
      <c r="A28" t="s">
        <v>652</v>
      </c>
    </row>
    <row r="29" ht="12.75">
      <c r="A29" t="s">
        <v>659</v>
      </c>
    </row>
    <row r="30" spans="1:2" ht="12.75">
      <c r="A30" t="s">
        <v>646</v>
      </c>
      <c r="B30" t="s">
        <v>660</v>
      </c>
    </row>
    <row r="31" ht="12.75">
      <c r="A31" t="s">
        <v>661</v>
      </c>
    </row>
    <row r="32" ht="12.75">
      <c r="A32" t="s">
        <v>695</v>
      </c>
    </row>
    <row r="33" ht="12.75">
      <c r="A33" t="s">
        <v>696</v>
      </c>
    </row>
    <row r="34" ht="12.75">
      <c r="A34" t="s">
        <v>697</v>
      </c>
    </row>
    <row r="35" ht="12.75">
      <c r="A35" t="s">
        <v>698</v>
      </c>
    </row>
    <row r="36" ht="12.75">
      <c r="A36" t="s">
        <v>699</v>
      </c>
    </row>
    <row r="37" ht="12.75">
      <c r="A37" t="s">
        <v>652</v>
      </c>
    </row>
    <row r="38" ht="12.75">
      <c r="A38" t="s">
        <v>662</v>
      </c>
    </row>
    <row r="39" ht="12.75">
      <c r="A39" t="s">
        <v>663</v>
      </c>
    </row>
    <row r="40" ht="12.75">
      <c r="A40" t="s">
        <v>664</v>
      </c>
    </row>
    <row r="41" ht="12.75">
      <c r="A41" t="s">
        <v>665</v>
      </c>
    </row>
    <row r="42" ht="12.75">
      <c r="A42" t="s">
        <v>666</v>
      </c>
    </row>
    <row r="43" ht="12.75">
      <c r="A43" t="s">
        <v>667</v>
      </c>
    </row>
    <row r="44" ht="12.75">
      <c r="A44" t="s">
        <v>668</v>
      </c>
    </row>
    <row r="45" ht="12.75">
      <c r="A45" t="s">
        <v>669</v>
      </c>
    </row>
    <row r="46" ht="12.75">
      <c r="A46" t="s">
        <v>670</v>
      </c>
    </row>
    <row r="47" ht="12.75">
      <c r="A47" t="s">
        <v>671</v>
      </c>
    </row>
    <row r="48" ht="12.75">
      <c r="A48" t="s">
        <v>672</v>
      </c>
    </row>
    <row r="49" ht="12.75">
      <c r="A49" t="s">
        <v>673</v>
      </c>
    </row>
    <row r="50" ht="12.75">
      <c r="A50" t="s">
        <v>674</v>
      </c>
    </row>
    <row r="51" ht="12.75">
      <c r="A51" t="s">
        <v>675</v>
      </c>
    </row>
    <row r="52" ht="12.75">
      <c r="A52" t="s">
        <v>676</v>
      </c>
    </row>
    <row r="53" ht="12.75">
      <c r="A53" t="s">
        <v>677</v>
      </c>
    </row>
    <row r="54" ht="12.75">
      <c r="A54" t="s">
        <v>678</v>
      </c>
    </row>
    <row r="55" ht="12.75">
      <c r="A55" t="s">
        <v>675</v>
      </c>
    </row>
    <row r="56" ht="12.75">
      <c r="A56" t="s">
        <v>679</v>
      </c>
    </row>
    <row r="57" ht="12.75">
      <c r="A57" t="s">
        <v>680</v>
      </c>
    </row>
    <row r="58" ht="12.75">
      <c r="A58" t="s">
        <v>681</v>
      </c>
    </row>
    <row r="59" spans="1:2" ht="12.75">
      <c r="A59" t="s">
        <v>646</v>
      </c>
      <c r="B59" t="s">
        <v>682</v>
      </c>
    </row>
    <row r="60" spans="1:2" ht="12.75">
      <c r="A60" t="s">
        <v>646</v>
      </c>
      <c r="B60" t="s">
        <v>683</v>
      </c>
    </row>
    <row r="61" spans="1:2" ht="12.75">
      <c r="A61" t="s">
        <v>648</v>
      </c>
      <c r="B61" t="s">
        <v>684</v>
      </c>
    </row>
    <row r="62" spans="1:2" ht="12.75">
      <c r="A62" t="s">
        <v>648</v>
      </c>
      <c r="B62" t="s">
        <v>685</v>
      </c>
    </row>
    <row r="63" spans="1:2" ht="12.75">
      <c r="A63" t="s">
        <v>648</v>
      </c>
      <c r="B63" t="s">
        <v>686</v>
      </c>
    </row>
    <row r="64" spans="1:2" ht="12.75">
      <c r="A64" t="s">
        <v>648</v>
      </c>
      <c r="B64" t="s">
        <v>687</v>
      </c>
    </row>
    <row r="65" ht="12.75">
      <c r="A65" t="s">
        <v>675</v>
      </c>
    </row>
    <row r="66" ht="12.75">
      <c r="A66" t="s">
        <v>688</v>
      </c>
    </row>
    <row r="67" spans="1:2" ht="12.75">
      <c r="A67" t="s">
        <v>646</v>
      </c>
      <c r="B67" t="s">
        <v>689</v>
      </c>
    </row>
    <row r="68" spans="1:2" ht="12.75">
      <c r="A68" t="s">
        <v>646</v>
      </c>
      <c r="B68" t="s">
        <v>690</v>
      </c>
    </row>
    <row r="69" spans="1:2" ht="12.75">
      <c r="A69" t="s">
        <v>646</v>
      </c>
      <c r="B69" t="s">
        <v>691</v>
      </c>
    </row>
    <row r="70" spans="1:2" ht="12.75">
      <c r="A70" t="s">
        <v>646</v>
      </c>
      <c r="B70" t="s">
        <v>692</v>
      </c>
    </row>
    <row r="71" spans="1:2" ht="12.75">
      <c r="A71" t="s">
        <v>646</v>
      </c>
      <c r="B71" t="s">
        <v>693</v>
      </c>
    </row>
    <row r="72" spans="1:2" ht="12.75">
      <c r="A72" t="s">
        <v>646</v>
      </c>
      <c r="B72" t="s">
        <v>694</v>
      </c>
    </row>
    <row r="73" ht="12.75">
      <c r="A73" t="s">
        <v>675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X238"/>
  <sheetViews>
    <sheetView zoomScale="70" zoomScaleNormal="70" zoomScalePageLayoutView="0" workbookViewId="0" topLeftCell="A1">
      <selection activeCell="A2" sqref="A2"/>
    </sheetView>
  </sheetViews>
  <sheetFormatPr defaultColWidth="13.7109375" defaultRowHeight="13.5" customHeight="1"/>
  <cols>
    <col min="1" max="16384" width="13.7109375" style="33" customWidth="1"/>
  </cols>
  <sheetData>
    <row r="1" spans="1:24" s="55" customFormat="1" ht="35.25" customHeight="1">
      <c r="A1" s="55" t="s">
        <v>0</v>
      </c>
      <c r="B1" s="55" t="s">
        <v>145</v>
      </c>
      <c r="C1" s="55" t="s">
        <v>1</v>
      </c>
      <c r="D1" s="56" t="s">
        <v>2</v>
      </c>
      <c r="E1" s="55" t="s">
        <v>170</v>
      </c>
      <c r="F1" s="55" t="s">
        <v>145</v>
      </c>
      <c r="G1" s="55" t="s">
        <v>1</v>
      </c>
      <c r="H1" s="56" t="s">
        <v>2</v>
      </c>
      <c r="I1" s="55" t="s">
        <v>203</v>
      </c>
      <c r="J1" s="55" t="s">
        <v>6</v>
      </c>
      <c r="N1" s="55" t="s">
        <v>7</v>
      </c>
      <c r="O1" s="55" t="s">
        <v>8</v>
      </c>
      <c r="P1" s="44" t="s">
        <v>171</v>
      </c>
      <c r="Q1" s="44" t="s">
        <v>172</v>
      </c>
      <c r="R1" s="44" t="s">
        <v>173</v>
      </c>
      <c r="S1" s="44" t="s">
        <v>174</v>
      </c>
      <c r="T1" s="45" t="s">
        <v>175</v>
      </c>
      <c r="U1" s="44" t="s">
        <v>62</v>
      </c>
      <c r="V1" s="44" t="s">
        <v>176</v>
      </c>
      <c r="W1" s="44" t="s">
        <v>177</v>
      </c>
      <c r="X1" s="46" t="s">
        <v>17</v>
      </c>
    </row>
    <row r="2" spans="1:24" ht="15.75" customHeight="1">
      <c r="A2" s="33" t="s">
        <v>204</v>
      </c>
      <c r="B2" s="33" t="s">
        <v>205</v>
      </c>
      <c r="C2" s="55">
        <v>0.5</v>
      </c>
      <c r="D2" s="33">
        <v>-52</v>
      </c>
      <c r="E2" s="33">
        <v>3.4</v>
      </c>
      <c r="F2" s="33" t="s">
        <v>206</v>
      </c>
      <c r="G2" s="57">
        <v>0.125</v>
      </c>
      <c r="H2" s="34">
        <v>-55.1031343465804</v>
      </c>
      <c r="I2" s="58">
        <v>15.5545135382259</v>
      </c>
      <c r="J2" s="36" t="s">
        <v>207</v>
      </c>
      <c r="N2" s="59" t="s">
        <v>208</v>
      </c>
      <c r="O2" s="59" t="s">
        <v>68</v>
      </c>
      <c r="P2" s="33" t="s">
        <v>209</v>
      </c>
      <c r="Q2" s="33">
        <v>0</v>
      </c>
      <c r="R2" s="33">
        <v>0</v>
      </c>
      <c r="V2" s="33">
        <v>-56</v>
      </c>
      <c r="X2" s="46"/>
    </row>
    <row r="3" spans="3:24" ht="12.75" customHeight="1">
      <c r="C3" s="33">
        <f>0.5+2.25</f>
        <v>2.75</v>
      </c>
      <c r="D3" s="33">
        <v>-36</v>
      </c>
      <c r="E3" s="33">
        <v>3.85</v>
      </c>
      <c r="G3" s="60">
        <v>0.375</v>
      </c>
      <c r="H3" s="34">
        <v>-53.3047973627538</v>
      </c>
      <c r="I3" s="58">
        <v>15.5350113762539</v>
      </c>
      <c r="J3" s="33" t="s">
        <v>210</v>
      </c>
      <c r="O3" s="33" t="s">
        <v>20</v>
      </c>
      <c r="P3" s="48">
        <v>29497</v>
      </c>
      <c r="Q3" s="48">
        <v>10</v>
      </c>
      <c r="R3" s="48">
        <v>11</v>
      </c>
      <c r="S3" s="48" t="s">
        <v>211</v>
      </c>
      <c r="T3" s="48">
        <v>190</v>
      </c>
      <c r="U3" s="48">
        <v>15</v>
      </c>
      <c r="V3" s="48">
        <v>175</v>
      </c>
      <c r="W3" s="48">
        <v>140</v>
      </c>
      <c r="X3" s="49" t="s">
        <v>182</v>
      </c>
    </row>
    <row r="4" spans="3:24" ht="12.75" customHeight="1">
      <c r="C4" s="33">
        <f>2.5+2.25</f>
        <v>4.75</v>
      </c>
      <c r="D4" s="33">
        <v>-21</v>
      </c>
      <c r="E4" s="33">
        <v>3.35</v>
      </c>
      <c r="G4" s="60">
        <v>0.625</v>
      </c>
      <c r="H4" s="34">
        <v>-51.5003375017824</v>
      </c>
      <c r="I4" s="58">
        <v>13.501563609807</v>
      </c>
      <c r="J4" s="58"/>
      <c r="O4" s="33" t="s">
        <v>20</v>
      </c>
      <c r="P4" s="48">
        <v>29498</v>
      </c>
      <c r="Q4" s="48">
        <v>10</v>
      </c>
      <c r="R4" s="48">
        <v>11</v>
      </c>
      <c r="S4" s="48" t="s">
        <v>212</v>
      </c>
      <c r="T4" s="48">
        <v>120</v>
      </c>
      <c r="U4" s="48">
        <v>15</v>
      </c>
      <c r="V4" s="48">
        <v>110</v>
      </c>
      <c r="W4" s="48">
        <v>130</v>
      </c>
      <c r="X4" s="46"/>
    </row>
    <row r="5" spans="3:24" ht="12.75" customHeight="1">
      <c r="C5" s="33">
        <f>5+2.25</f>
        <v>7.25</v>
      </c>
      <c r="D5" s="33">
        <v>-2</v>
      </c>
      <c r="E5" s="33">
        <v>2.9</v>
      </c>
      <c r="G5" s="57">
        <v>0.875</v>
      </c>
      <c r="H5" s="34">
        <v>-49.6897763615003</v>
      </c>
      <c r="I5" s="58">
        <v>10.1466985966547</v>
      </c>
      <c r="J5" s="58"/>
      <c r="O5" s="33" t="s">
        <v>20</v>
      </c>
      <c r="P5" s="48">
        <v>29499</v>
      </c>
      <c r="Q5" s="48">
        <v>81.5</v>
      </c>
      <c r="R5" s="48">
        <v>82</v>
      </c>
      <c r="S5" s="48" t="s">
        <v>211</v>
      </c>
      <c r="T5" s="48">
        <v>810</v>
      </c>
      <c r="U5" s="48">
        <v>20</v>
      </c>
      <c r="V5" s="48">
        <v>715</v>
      </c>
      <c r="W5" s="48">
        <v>40</v>
      </c>
      <c r="X5" s="46"/>
    </row>
    <row r="6" spans="3:24" ht="12.75" customHeight="1">
      <c r="C6" s="33">
        <f>7.5+2.25</f>
        <v>9.75</v>
      </c>
      <c r="D6" s="33">
        <v>18</v>
      </c>
      <c r="E6" s="33">
        <v>3.92</v>
      </c>
      <c r="G6" s="57">
        <v>1.125</v>
      </c>
      <c r="H6" s="34">
        <v>-47.873135502289</v>
      </c>
      <c r="I6" s="58">
        <v>8.51548190517948</v>
      </c>
      <c r="J6" s="58"/>
      <c r="O6" s="33" t="s">
        <v>20</v>
      </c>
      <c r="P6" s="48">
        <v>33138</v>
      </c>
      <c r="Q6" s="48">
        <v>135</v>
      </c>
      <c r="R6" s="48">
        <v>137</v>
      </c>
      <c r="S6" s="48" t="s">
        <v>181</v>
      </c>
      <c r="T6" s="48">
        <v>1465</v>
      </c>
      <c r="U6" s="48">
        <v>25</v>
      </c>
      <c r="V6" s="48">
        <v>1350</v>
      </c>
      <c r="W6" s="48">
        <v>40</v>
      </c>
      <c r="X6" s="46"/>
    </row>
    <row r="7" spans="3:24" ht="12.75" customHeight="1">
      <c r="C7" s="33">
        <f>10+2.25</f>
        <v>12.25</v>
      </c>
      <c r="D7" s="33">
        <v>39</v>
      </c>
      <c r="E7" s="33">
        <v>3.31</v>
      </c>
      <c r="G7" s="57">
        <v>1.375</v>
      </c>
      <c r="H7" s="34">
        <v>-46.0504364470765</v>
      </c>
      <c r="I7" s="58">
        <v>8.38172943752103</v>
      </c>
      <c r="J7" s="58"/>
      <c r="O7" s="33" t="s">
        <v>20</v>
      </c>
      <c r="P7" s="48">
        <v>29500</v>
      </c>
      <c r="Q7" s="48">
        <v>177</v>
      </c>
      <c r="R7" s="48">
        <v>178</v>
      </c>
      <c r="S7" s="48" t="s">
        <v>211</v>
      </c>
      <c r="T7" s="48">
        <v>1975</v>
      </c>
      <c r="U7" s="48">
        <v>15</v>
      </c>
      <c r="V7" s="48">
        <v>1920</v>
      </c>
      <c r="W7" s="48">
        <v>50</v>
      </c>
      <c r="X7" s="46"/>
    </row>
    <row r="8" spans="3:24" ht="12.75" customHeight="1">
      <c r="C8" s="33">
        <v>15</v>
      </c>
      <c r="D8" s="33">
        <v>62</v>
      </c>
      <c r="E8" s="33">
        <v>2.88</v>
      </c>
      <c r="G8" s="57">
        <v>1.625</v>
      </c>
      <c r="H8" s="34">
        <v>-44.2217006813378</v>
      </c>
      <c r="I8" s="58">
        <v>8.66593569992626</v>
      </c>
      <c r="J8" s="58"/>
      <c r="O8" s="33" t="s">
        <v>20</v>
      </c>
      <c r="P8" s="48">
        <v>31584</v>
      </c>
      <c r="Q8" s="48">
        <v>177</v>
      </c>
      <c r="R8" s="48">
        <v>178</v>
      </c>
      <c r="S8" s="48" t="s">
        <v>181</v>
      </c>
      <c r="T8" s="48">
        <v>1990</v>
      </c>
      <c r="U8" s="48">
        <v>20</v>
      </c>
      <c r="V8" s="48">
        <v>1940</v>
      </c>
      <c r="W8" s="48">
        <v>50</v>
      </c>
      <c r="X8" s="46"/>
    </row>
    <row r="9" spans="3:24" ht="12.75" customHeight="1">
      <c r="C9" s="33">
        <v>17.5</v>
      </c>
      <c r="D9" s="33">
        <v>83</v>
      </c>
      <c r="E9" s="33">
        <v>2.88</v>
      </c>
      <c r="G9" s="57">
        <v>1.875</v>
      </c>
      <c r="H9" s="34">
        <v>-42.3869496530948</v>
      </c>
      <c r="I9" s="58">
        <v>8.70387465324312</v>
      </c>
      <c r="J9" s="58"/>
      <c r="O9" s="33" t="s">
        <v>20</v>
      </c>
      <c r="P9" s="48">
        <v>29501</v>
      </c>
      <c r="Q9" s="48">
        <v>236</v>
      </c>
      <c r="R9" s="48">
        <v>236.5</v>
      </c>
      <c r="S9" s="48" t="s">
        <v>183</v>
      </c>
      <c r="T9" s="48">
        <v>2480</v>
      </c>
      <c r="U9" s="48">
        <v>15</v>
      </c>
      <c r="V9" s="48">
        <v>2585</v>
      </c>
      <c r="W9" s="48">
        <v>120</v>
      </c>
      <c r="X9" s="46"/>
    </row>
    <row r="10" spans="3:24" ht="12.75" customHeight="1">
      <c r="C10" s="33">
        <v>20</v>
      </c>
      <c r="D10" s="33">
        <v>105</v>
      </c>
      <c r="E10" s="33">
        <v>2.78</v>
      </c>
      <c r="G10" s="57">
        <v>2.125</v>
      </c>
      <c r="H10" s="34">
        <v>-40.5462047729163</v>
      </c>
      <c r="I10" s="58">
        <v>8.61413730419329</v>
      </c>
      <c r="J10" s="58"/>
      <c r="O10" s="33" t="s">
        <v>20</v>
      </c>
      <c r="P10" s="48">
        <v>33139</v>
      </c>
      <c r="Q10" s="48">
        <v>299</v>
      </c>
      <c r="R10" s="48">
        <v>301</v>
      </c>
      <c r="S10" s="48" t="s">
        <v>181</v>
      </c>
      <c r="T10" s="48">
        <v>3395</v>
      </c>
      <c r="U10" s="48">
        <v>25</v>
      </c>
      <c r="V10" s="48">
        <v>3645</v>
      </c>
      <c r="W10" s="48">
        <v>60</v>
      </c>
      <c r="X10" s="46"/>
    </row>
    <row r="11" spans="3:24" ht="12.75" customHeight="1">
      <c r="C11" s="33">
        <v>22.5</v>
      </c>
      <c r="D11" s="33">
        <v>128</v>
      </c>
      <c r="E11" s="33">
        <v>3.17</v>
      </c>
      <c r="G11" s="57">
        <v>2.375</v>
      </c>
      <c r="H11" s="34">
        <v>-38.6994874139179</v>
      </c>
      <c r="I11" s="58">
        <v>8.24700061088393</v>
      </c>
      <c r="J11" s="58"/>
      <c r="O11" s="33" t="s">
        <v>20</v>
      </c>
      <c r="P11" s="48">
        <v>33140</v>
      </c>
      <c r="Q11" s="48">
        <v>329</v>
      </c>
      <c r="R11" s="48">
        <v>331</v>
      </c>
      <c r="S11" s="48" t="s">
        <v>181</v>
      </c>
      <c r="T11" s="48">
        <v>3485</v>
      </c>
      <c r="U11" s="48">
        <v>45</v>
      </c>
      <c r="V11" s="48">
        <v>3760</v>
      </c>
      <c r="W11" s="48">
        <v>110</v>
      </c>
      <c r="X11" s="46"/>
    </row>
    <row r="12" spans="3:24" ht="12.75" customHeight="1">
      <c r="C12" s="33">
        <v>25</v>
      </c>
      <c r="D12" s="33">
        <v>151</v>
      </c>
      <c r="E12" s="33">
        <v>3.04</v>
      </c>
      <c r="G12" s="57">
        <v>2.625</v>
      </c>
      <c r="H12" s="34">
        <v>-36.846818911762</v>
      </c>
      <c r="I12" s="58">
        <v>8.63868799255692</v>
      </c>
      <c r="J12" s="58"/>
      <c r="O12" s="33" t="s">
        <v>20</v>
      </c>
      <c r="P12" s="48">
        <v>31585</v>
      </c>
      <c r="Q12" s="48">
        <v>363</v>
      </c>
      <c r="R12" s="48">
        <v>365</v>
      </c>
      <c r="S12" s="48" t="s">
        <v>181</v>
      </c>
      <c r="T12" s="48">
        <v>4360</v>
      </c>
      <c r="U12" s="48">
        <v>30</v>
      </c>
      <c r="V12" s="48">
        <v>4920</v>
      </c>
      <c r="W12" s="48">
        <v>90</v>
      </c>
      <c r="X12" s="46"/>
    </row>
    <row r="13" spans="3:24" ht="12.75" customHeight="1">
      <c r="C13" s="33">
        <v>27.5</v>
      </c>
      <c r="D13" s="33">
        <v>174</v>
      </c>
      <c r="E13" s="33">
        <v>3.13</v>
      </c>
      <c r="G13" s="57">
        <v>2.875</v>
      </c>
      <c r="H13" s="34">
        <v>-34.9882205646581</v>
      </c>
      <c r="I13" s="58">
        <v>7.75663225214051</v>
      </c>
      <c r="J13" s="58"/>
      <c r="O13" s="33" t="s">
        <v>20</v>
      </c>
      <c r="P13" s="48">
        <v>33141</v>
      </c>
      <c r="Q13" s="48">
        <v>435</v>
      </c>
      <c r="R13" s="48">
        <v>440</v>
      </c>
      <c r="S13" s="48" t="s">
        <v>183</v>
      </c>
      <c r="T13" s="48">
        <v>6875</v>
      </c>
      <c r="U13" s="48">
        <v>15</v>
      </c>
      <c r="V13" s="48">
        <v>7695</v>
      </c>
      <c r="W13" s="48">
        <v>40</v>
      </c>
      <c r="X13" s="46"/>
    </row>
    <row r="14" spans="3:24" ht="12.75" customHeight="1">
      <c r="C14" s="33">
        <v>30</v>
      </c>
      <c r="D14" s="33">
        <v>197</v>
      </c>
      <c r="E14" s="33">
        <v>2.5</v>
      </c>
      <c r="G14" s="57">
        <v>3.125</v>
      </c>
      <c r="H14" s="34">
        <v>-33.1237136333624</v>
      </c>
      <c r="I14" s="58">
        <v>7.40070652980099</v>
      </c>
      <c r="J14" s="58"/>
      <c r="P14" s="48"/>
      <c r="Q14" s="48"/>
      <c r="R14" s="48"/>
      <c r="S14" s="48"/>
      <c r="T14" s="48"/>
      <c r="U14" s="48"/>
      <c r="V14" s="48"/>
      <c r="W14" s="48"/>
      <c r="X14" s="46"/>
    </row>
    <row r="15" spans="3:24" ht="12.75" customHeight="1">
      <c r="C15" s="33">
        <v>32.5</v>
      </c>
      <c r="D15" s="33">
        <v>222</v>
      </c>
      <c r="E15" s="33">
        <v>2.69</v>
      </c>
      <c r="G15" s="57">
        <v>3.375</v>
      </c>
      <c r="H15" s="34">
        <v>-31.253319341178</v>
      </c>
      <c r="I15" s="58">
        <v>7.87410564314853</v>
      </c>
      <c r="J15" s="58"/>
      <c r="P15" s="48" t="s">
        <v>6</v>
      </c>
      <c r="Q15" s="48"/>
      <c r="R15" s="48"/>
      <c r="S15" s="48"/>
      <c r="T15" s="48"/>
      <c r="U15" s="48"/>
      <c r="V15" s="48"/>
      <c r="W15" s="48"/>
      <c r="X15" s="46"/>
    </row>
    <row r="16" spans="3:24" ht="12.75" customHeight="1">
      <c r="C16" s="33">
        <v>35</v>
      </c>
      <c r="D16" s="33">
        <v>246</v>
      </c>
      <c r="E16" s="33">
        <v>2.85</v>
      </c>
      <c r="G16" s="57">
        <v>3.625</v>
      </c>
      <c r="H16" s="34">
        <v>-29.377058873955</v>
      </c>
      <c r="I16" s="58">
        <v>6.72399590649827</v>
      </c>
      <c r="J16" s="58"/>
      <c r="P16" s="48" t="s">
        <v>213</v>
      </c>
      <c r="Q16" s="48"/>
      <c r="R16" s="48"/>
      <c r="S16" s="48"/>
      <c r="T16" s="48"/>
      <c r="U16" s="48"/>
      <c r="V16" s="48"/>
      <c r="W16" s="48"/>
      <c r="X16" s="46"/>
    </row>
    <row r="17" spans="3:24" ht="12.75" customHeight="1">
      <c r="C17" s="33">
        <v>37.5</v>
      </c>
      <c r="D17" s="33">
        <v>271</v>
      </c>
      <c r="E17" s="33">
        <v>3.21</v>
      </c>
      <c r="G17" s="57">
        <v>3.875</v>
      </c>
      <c r="H17" s="34">
        <v>-27.4949533800902</v>
      </c>
      <c r="I17" s="58">
        <v>7.28760309993969</v>
      </c>
      <c r="J17" s="58"/>
      <c r="P17" s="48" t="s">
        <v>214</v>
      </c>
      <c r="Q17" s="48"/>
      <c r="R17" s="48"/>
      <c r="S17" s="48"/>
      <c r="T17" s="48"/>
      <c r="U17" s="48"/>
      <c r="V17" s="48"/>
      <c r="W17" s="48"/>
      <c r="X17" s="46"/>
    </row>
    <row r="18" spans="3:24" ht="12.75" customHeight="1">
      <c r="C18" s="33">
        <v>40</v>
      </c>
      <c r="D18" s="33">
        <v>296</v>
      </c>
      <c r="E18" s="33">
        <v>3.03</v>
      </c>
      <c r="G18" s="57">
        <v>4.125</v>
      </c>
      <c r="H18" s="34">
        <v>-25.6070239705273</v>
      </c>
      <c r="I18" s="58">
        <v>6.2223089363174</v>
      </c>
      <c r="J18" s="58"/>
      <c r="P18" s="52" t="s">
        <v>186</v>
      </c>
      <c r="Q18" s="52"/>
      <c r="R18" s="52"/>
      <c r="S18" s="52"/>
      <c r="T18" s="52"/>
      <c r="U18" s="52"/>
      <c r="V18" s="52"/>
      <c r="W18" s="52"/>
      <c r="X18" s="46"/>
    </row>
    <row r="19" spans="3:24" ht="12.75" customHeight="1">
      <c r="C19" s="33">
        <v>42.5</v>
      </c>
      <c r="D19" s="33">
        <v>321</v>
      </c>
      <c r="E19" s="33">
        <v>3.02</v>
      </c>
      <c r="G19" s="57">
        <v>4.375</v>
      </c>
      <c r="H19" s="34">
        <v>-23.713291718757</v>
      </c>
      <c r="I19" s="58">
        <v>6.48940519875506</v>
      </c>
      <c r="J19" s="58"/>
      <c r="P19" s="48" t="s">
        <v>187</v>
      </c>
      <c r="Q19" s="48"/>
      <c r="R19" s="48"/>
      <c r="S19" s="48"/>
      <c r="T19" s="48"/>
      <c r="U19" s="48"/>
      <c r="V19" s="48"/>
      <c r="W19" s="48"/>
      <c r="X19" s="46"/>
    </row>
    <row r="20" spans="3:24" ht="13.5" customHeight="1">
      <c r="C20" s="33">
        <v>45</v>
      </c>
      <c r="D20" s="33">
        <v>347</v>
      </c>
      <c r="E20" s="33">
        <v>2.67</v>
      </c>
      <c r="G20" s="57">
        <v>4.625</v>
      </c>
      <c r="H20" s="34">
        <v>-21.8137776608167</v>
      </c>
      <c r="I20" s="58">
        <v>6.88009850558642</v>
      </c>
      <c r="J20" s="58"/>
      <c r="P20" s="53" t="s">
        <v>188</v>
      </c>
      <c r="Q20" s="48"/>
      <c r="R20" s="48"/>
      <c r="S20" s="48"/>
      <c r="T20" s="48"/>
      <c r="U20" s="48"/>
      <c r="V20" s="48"/>
      <c r="W20" s="48"/>
      <c r="X20" s="46"/>
    </row>
    <row r="21" spans="3:24" ht="13.5" customHeight="1">
      <c r="C21" s="33">
        <v>47.5</v>
      </c>
      <c r="D21" s="33">
        <v>373</v>
      </c>
      <c r="E21" s="33">
        <v>2.86</v>
      </c>
      <c r="G21" s="57">
        <v>4.875</v>
      </c>
      <c r="H21" s="34">
        <v>-19.9085027952909</v>
      </c>
      <c r="I21" s="58">
        <v>7.62931878667232</v>
      </c>
      <c r="J21" s="58"/>
      <c r="P21" s="53" t="s">
        <v>189</v>
      </c>
      <c r="Q21" s="48"/>
      <c r="R21" s="48"/>
      <c r="S21" s="48"/>
      <c r="T21" s="48"/>
      <c r="U21" s="48"/>
      <c r="V21" s="48"/>
      <c r="W21" s="48"/>
      <c r="X21" s="46"/>
    </row>
    <row r="22" spans="3:24" ht="12.75" customHeight="1">
      <c r="C22" s="33">
        <v>50</v>
      </c>
      <c r="D22" s="33">
        <v>399</v>
      </c>
      <c r="E22" s="33">
        <v>2.98</v>
      </c>
      <c r="G22" s="57">
        <v>5.125</v>
      </c>
      <c r="H22" s="34">
        <v>-17.9974880833109</v>
      </c>
      <c r="I22" s="58">
        <v>9.14067619544287</v>
      </c>
      <c r="J22" s="58"/>
      <c r="P22" s="48"/>
      <c r="Q22" s="48"/>
      <c r="R22" s="48"/>
      <c r="S22" s="48"/>
      <c r="T22" s="48"/>
      <c r="U22" s="48"/>
      <c r="V22" s="48"/>
      <c r="W22" s="48"/>
      <c r="X22" s="46"/>
    </row>
    <row r="23" spans="3:24" ht="12.75" customHeight="1">
      <c r="C23" s="33">
        <v>52.5</v>
      </c>
      <c r="D23" s="33">
        <v>426</v>
      </c>
      <c r="E23" s="33">
        <v>3.11</v>
      </c>
      <c r="G23" s="57">
        <v>5.375</v>
      </c>
      <c r="H23" s="34">
        <v>-16.0807544485546</v>
      </c>
      <c r="I23" s="58">
        <v>11.2057328401141</v>
      </c>
      <c r="J23" s="58"/>
      <c r="Q23" s="48"/>
      <c r="R23" s="48"/>
      <c r="S23" s="48"/>
      <c r="T23" s="48"/>
      <c r="U23" s="48"/>
      <c r="V23" s="48"/>
      <c r="W23" s="48"/>
      <c r="X23" s="46"/>
    </row>
    <row r="24" spans="3:24" ht="13.5" customHeight="1">
      <c r="C24" s="33">
        <v>55</v>
      </c>
      <c r="D24" s="33">
        <v>452</v>
      </c>
      <c r="E24" s="33">
        <v>2.67</v>
      </c>
      <c r="G24" s="57">
        <v>5.625</v>
      </c>
      <c r="H24" s="34">
        <v>-14.1583227772472</v>
      </c>
      <c r="I24" s="58">
        <v>7.68273860681617</v>
      </c>
      <c r="J24" s="58"/>
      <c r="P24" s="48"/>
      <c r="Q24" s="48"/>
      <c r="R24" s="48"/>
      <c r="S24" s="48"/>
      <c r="T24" s="48"/>
      <c r="U24" s="48"/>
      <c r="V24" s="48"/>
      <c r="W24" s="48"/>
      <c r="X24" s="46"/>
    </row>
    <row r="25" spans="3:24" ht="13.5" customHeight="1">
      <c r="C25" s="33">
        <v>57.5</v>
      </c>
      <c r="D25" s="33">
        <v>479</v>
      </c>
      <c r="E25" s="33">
        <v>3.26</v>
      </c>
      <c r="G25" s="57">
        <v>5.875</v>
      </c>
      <c r="H25" s="34">
        <v>-12.2302139181605</v>
      </c>
      <c r="I25" s="58">
        <v>6.74452395039288</v>
      </c>
      <c r="J25" s="58"/>
      <c r="X25" s="46"/>
    </row>
    <row r="26" spans="3:24" ht="13.5" customHeight="1">
      <c r="C26" s="33">
        <v>60</v>
      </c>
      <c r="D26" s="33">
        <v>507</v>
      </c>
      <c r="E26" s="33">
        <v>3.19</v>
      </c>
      <c r="G26" s="57">
        <v>6.125</v>
      </c>
      <c r="H26" s="34">
        <v>-10.2964486826132</v>
      </c>
      <c r="I26" s="58">
        <v>7.64771719046873</v>
      </c>
      <c r="J26" s="58"/>
      <c r="X26" s="46"/>
    </row>
    <row r="27" spans="3:24" ht="13.5" customHeight="1">
      <c r="C27" s="33">
        <v>62.5</v>
      </c>
      <c r="D27" s="33">
        <v>534</v>
      </c>
      <c r="E27" s="33">
        <v>3.13</v>
      </c>
      <c r="G27" s="57">
        <v>6.375</v>
      </c>
      <c r="H27" s="34">
        <v>-8.35704784447102</v>
      </c>
      <c r="I27" s="58">
        <v>6.53592071270646</v>
      </c>
      <c r="J27" s="58"/>
      <c r="X27" s="46"/>
    </row>
    <row r="28" spans="3:24" ht="13.5" customHeight="1">
      <c r="C28" s="33">
        <v>65</v>
      </c>
      <c r="D28" s="33">
        <v>562</v>
      </c>
      <c r="E28" s="33">
        <v>2.99</v>
      </c>
      <c r="G28" s="57">
        <v>6.625</v>
      </c>
      <c r="H28" s="34">
        <v>-6.41203214014641</v>
      </c>
      <c r="I28" s="58">
        <v>6.99013717004029</v>
      </c>
      <c r="J28" s="58"/>
      <c r="X28" s="46"/>
    </row>
    <row r="29" spans="3:24" ht="13.5" customHeight="1">
      <c r="C29" s="33">
        <v>67.5</v>
      </c>
      <c r="D29" s="33">
        <v>589</v>
      </c>
      <c r="E29" s="33">
        <v>3.43</v>
      </c>
      <c r="G29" s="57">
        <v>6.875</v>
      </c>
      <c r="H29" s="34">
        <v>-4.46142226859875</v>
      </c>
      <c r="I29" s="58">
        <v>7.23379888245898</v>
      </c>
      <c r="J29" s="58"/>
      <c r="X29" s="46"/>
    </row>
    <row r="30" spans="3:24" ht="13.5" customHeight="1">
      <c r="C30" s="33">
        <v>70</v>
      </c>
      <c r="D30" s="33">
        <v>617</v>
      </c>
      <c r="E30" s="33">
        <v>3.66</v>
      </c>
      <c r="G30" s="57">
        <v>7.125</v>
      </c>
      <c r="H30" s="34">
        <v>-2.5052388913343</v>
      </c>
      <c r="I30" s="58">
        <v>6.40302449900831</v>
      </c>
      <c r="J30" s="58"/>
      <c r="X30" s="46"/>
    </row>
    <row r="31" spans="3:24" ht="13.5" customHeight="1">
      <c r="C31" s="33">
        <v>72.5</v>
      </c>
      <c r="D31" s="33">
        <v>646</v>
      </c>
      <c r="E31" s="33">
        <v>3.69</v>
      </c>
      <c r="G31" s="57">
        <v>7.375</v>
      </c>
      <c r="H31" s="34">
        <v>-0.543502632406174</v>
      </c>
      <c r="I31" s="58">
        <v>6.50540372663375</v>
      </c>
      <c r="J31" s="58"/>
      <c r="X31" s="46"/>
    </row>
    <row r="32" spans="3:10" ht="13.5" customHeight="1">
      <c r="C32" s="33">
        <v>75</v>
      </c>
      <c r="D32" s="33">
        <v>674</v>
      </c>
      <c r="E32" s="33">
        <v>3.67</v>
      </c>
      <c r="G32" s="61">
        <v>7.5</v>
      </c>
      <c r="H32" s="34">
        <v>0.43944139290625406</v>
      </c>
      <c r="I32" s="58">
        <v>6.52911275022792</v>
      </c>
      <c r="J32" s="58"/>
    </row>
    <row r="33" spans="3:10" ht="12.75" customHeight="1">
      <c r="C33" s="33">
        <v>77.5</v>
      </c>
      <c r="D33" s="33">
        <v>702</v>
      </c>
      <c r="E33" s="33">
        <v>3.67</v>
      </c>
      <c r="G33" s="57">
        <v>7.625</v>
      </c>
      <c r="H33" s="34">
        <v>1.42376592158562</v>
      </c>
      <c r="I33" s="58">
        <v>9.17645101439789</v>
      </c>
      <c r="J33" s="58"/>
    </row>
    <row r="34" spans="3:10" ht="12.75" customHeight="1">
      <c r="C34" s="33">
        <v>80.5</v>
      </c>
      <c r="D34" s="33">
        <v>736</v>
      </c>
      <c r="E34" s="33">
        <v>3.66</v>
      </c>
      <c r="G34" s="57">
        <v>7.875</v>
      </c>
      <c r="H34" s="34">
        <v>3.39654622149422</v>
      </c>
      <c r="I34" s="58">
        <v>6.37709608951721</v>
      </c>
      <c r="J34" s="58"/>
    </row>
    <row r="35" spans="3:10" ht="12.75" customHeight="1">
      <c r="C35" s="33">
        <v>82.5</v>
      </c>
      <c r="D35" s="33">
        <v>759</v>
      </c>
      <c r="E35" s="33">
        <v>3.28</v>
      </c>
      <c r="G35" s="57">
        <v>8.125</v>
      </c>
      <c r="H35" s="34">
        <v>5.37481775562586</v>
      </c>
      <c r="I35" s="58">
        <v>7.19343872410464</v>
      </c>
      <c r="J35" s="58"/>
    </row>
    <row r="36" spans="3:10" ht="12.75" customHeight="1">
      <c r="C36" s="33">
        <v>85</v>
      </c>
      <c r="D36" s="33">
        <v>788</v>
      </c>
      <c r="E36" s="33">
        <v>3.69</v>
      </c>
      <c r="G36" s="57">
        <v>8.375</v>
      </c>
      <c r="H36" s="34">
        <v>7.35856004973992</v>
      </c>
      <c r="I36" s="58">
        <v>5.97327877762521</v>
      </c>
      <c r="J36" s="58"/>
    </row>
    <row r="37" spans="3:10" ht="12.75" customHeight="1">
      <c r="C37" s="33">
        <v>87.5</v>
      </c>
      <c r="D37" s="33">
        <v>817</v>
      </c>
      <c r="E37" s="33">
        <v>3.16</v>
      </c>
      <c r="G37" s="61">
        <v>8.5</v>
      </c>
      <c r="H37" s="34">
        <v>8.35247634383126</v>
      </c>
      <c r="I37" s="58">
        <v>5.45960719998049</v>
      </c>
      <c r="J37" s="58"/>
    </row>
    <row r="38" spans="3:10" ht="12.75" customHeight="1">
      <c r="C38" s="33">
        <v>90</v>
      </c>
      <c r="D38" s="33">
        <v>846</v>
      </c>
      <c r="E38" s="33">
        <v>3.44</v>
      </c>
      <c r="G38" s="57">
        <v>8.625</v>
      </c>
      <c r="H38" s="34">
        <v>9.34775266704891</v>
      </c>
      <c r="I38" s="58">
        <v>6.99397038805161</v>
      </c>
      <c r="J38" s="58"/>
    </row>
    <row r="39" spans="3:10" ht="12.75" customHeight="1">
      <c r="C39" s="33">
        <v>92.5</v>
      </c>
      <c r="D39" s="33">
        <v>875</v>
      </c>
      <c r="E39" s="33">
        <v>3.61</v>
      </c>
      <c r="G39" s="57">
        <v>8.875</v>
      </c>
      <c r="H39" s="34">
        <v>11.3423752082184</v>
      </c>
      <c r="I39" s="58">
        <v>7.0467376396574</v>
      </c>
      <c r="J39" s="58"/>
    </row>
    <row r="40" spans="3:10" ht="12.75" customHeight="1">
      <c r="C40" s="33">
        <v>95</v>
      </c>
      <c r="D40" s="33">
        <v>904</v>
      </c>
      <c r="E40" s="33">
        <v>3.56</v>
      </c>
      <c r="G40" s="57">
        <v>9.125</v>
      </c>
      <c r="H40" s="34">
        <v>13.3424073113673</v>
      </c>
      <c r="I40" s="58">
        <v>6.69240572428501</v>
      </c>
      <c r="J40" s="58"/>
    </row>
    <row r="41" spans="3:10" ht="12.75" customHeight="1">
      <c r="C41" s="33">
        <v>97.5</v>
      </c>
      <c r="D41" s="33">
        <v>933</v>
      </c>
      <c r="E41" s="33">
        <v>3.4</v>
      </c>
      <c r="G41" s="61">
        <v>9.5</v>
      </c>
      <c r="H41" s="34">
        <v>16.3525539453563</v>
      </c>
      <c r="I41" s="58">
        <v>7.06167543832984</v>
      </c>
      <c r="J41" s="58"/>
    </row>
    <row r="42" spans="3:10" ht="12.75" customHeight="1">
      <c r="C42" s="33">
        <v>100</v>
      </c>
      <c r="D42" s="33">
        <v>962</v>
      </c>
      <c r="E42" s="33">
        <v>3.41</v>
      </c>
      <c r="G42" s="61">
        <v>10.5</v>
      </c>
      <c r="H42" s="34">
        <v>24.4383734340812</v>
      </c>
      <c r="I42" s="58">
        <v>5.86462845596056</v>
      </c>
      <c r="J42" s="58"/>
    </row>
    <row r="43" spans="3:10" ht="12.75" customHeight="1">
      <c r="C43" s="33">
        <v>102.5</v>
      </c>
      <c r="D43" s="33">
        <v>991</v>
      </c>
      <c r="E43" s="33">
        <v>4.05</v>
      </c>
      <c r="G43" s="61">
        <v>11.5</v>
      </c>
      <c r="H43" s="34">
        <v>32.6086436346063</v>
      </c>
      <c r="I43" s="58">
        <v>6.20580368433286</v>
      </c>
      <c r="J43" s="58"/>
    </row>
    <row r="44" spans="3:10" ht="12.75" customHeight="1">
      <c r="C44" s="33">
        <v>105</v>
      </c>
      <c r="D44" s="33">
        <v>1021</v>
      </c>
      <c r="E44" s="33">
        <v>3.42</v>
      </c>
      <c r="G44" s="61">
        <v>14.25</v>
      </c>
      <c r="H44" s="34">
        <v>55.5019069553371</v>
      </c>
      <c r="I44" s="58">
        <v>5.13241412959394</v>
      </c>
      <c r="J44" s="58"/>
    </row>
    <row r="45" spans="3:10" ht="12.75" customHeight="1">
      <c r="C45" s="33">
        <v>107.5</v>
      </c>
      <c r="D45" s="33">
        <v>1050</v>
      </c>
      <c r="E45" s="33">
        <v>3.17</v>
      </c>
      <c r="G45" s="61">
        <v>15.25</v>
      </c>
      <c r="H45" s="34">
        <v>63.9775314643621</v>
      </c>
      <c r="I45" s="58">
        <v>3.96680426174546</v>
      </c>
      <c r="J45" s="58"/>
    </row>
    <row r="46" spans="3:10" ht="12.75" customHeight="1">
      <c r="C46" s="33">
        <v>110</v>
      </c>
      <c r="D46" s="33">
        <v>1079</v>
      </c>
      <c r="E46" s="33">
        <v>3.33</v>
      </c>
      <c r="G46" s="61">
        <v>16.25</v>
      </c>
      <c r="H46" s="34">
        <v>72.5316045381621</v>
      </c>
      <c r="I46" s="58">
        <v>6.40090765240129</v>
      </c>
      <c r="J46" s="58"/>
    </row>
    <row r="47" spans="3:10" ht="12.75" customHeight="1">
      <c r="C47" s="33">
        <v>112.5</v>
      </c>
      <c r="D47" s="33">
        <v>1109</v>
      </c>
      <c r="E47" s="33">
        <v>2.62</v>
      </c>
      <c r="G47" s="61">
        <v>17.25</v>
      </c>
      <c r="H47" s="34">
        <v>81.1628901323371</v>
      </c>
      <c r="I47" s="58">
        <v>4.78242099017543</v>
      </c>
      <c r="J47" s="58"/>
    </row>
    <row r="48" spans="3:10" ht="12.75" customHeight="1">
      <c r="C48" s="33">
        <v>115</v>
      </c>
      <c r="D48" s="33">
        <v>1138</v>
      </c>
      <c r="E48" s="33">
        <v>2.92</v>
      </c>
      <c r="G48" s="61">
        <v>18.25</v>
      </c>
      <c r="H48" s="34">
        <v>89.8701617904871</v>
      </c>
      <c r="I48" s="58">
        <v>6.88152302178114</v>
      </c>
      <c r="J48" s="58"/>
    </row>
    <row r="49" spans="3:10" ht="12.75" customHeight="1">
      <c r="C49" s="33">
        <v>117.5</v>
      </c>
      <c r="D49" s="33">
        <v>1167</v>
      </c>
      <c r="E49" s="33">
        <v>3.05</v>
      </c>
      <c r="G49" s="61">
        <v>19.25</v>
      </c>
      <c r="H49" s="34">
        <v>98.6522026442121</v>
      </c>
      <c r="I49" s="58">
        <v>5.79061413587067</v>
      </c>
      <c r="J49" s="58"/>
    </row>
    <row r="50" spans="3:10" ht="12.75" customHeight="1">
      <c r="C50" s="33">
        <v>120</v>
      </c>
      <c r="D50" s="33">
        <v>1197</v>
      </c>
      <c r="E50" s="33">
        <v>3.26</v>
      </c>
      <c r="G50" s="61">
        <v>21.25</v>
      </c>
      <c r="H50" s="34">
        <v>116.435772404787</v>
      </c>
      <c r="I50" s="58">
        <v>6.61606719027901</v>
      </c>
      <c r="J50" s="58"/>
    </row>
    <row r="51" spans="3:10" ht="12.75" customHeight="1">
      <c r="C51" s="33">
        <v>122.5</v>
      </c>
      <c r="D51" s="33">
        <v>1226</v>
      </c>
      <c r="E51" s="33">
        <v>2.95</v>
      </c>
      <c r="G51" s="61">
        <v>22.25</v>
      </c>
      <c r="H51" s="34">
        <v>125.434915514837</v>
      </c>
      <c r="I51" s="58">
        <v>5.92778363057914</v>
      </c>
      <c r="J51" s="58"/>
    </row>
    <row r="52" spans="3:10" ht="12.75" customHeight="1">
      <c r="C52" s="33">
        <v>125</v>
      </c>
      <c r="D52" s="33">
        <v>1256</v>
      </c>
      <c r="E52" s="33">
        <v>3.08</v>
      </c>
      <c r="G52" s="61">
        <v>23.25</v>
      </c>
      <c r="H52" s="34">
        <v>134.504056226862</v>
      </c>
      <c r="I52" s="58">
        <v>5.76150235364784</v>
      </c>
      <c r="J52" s="58"/>
    </row>
    <row r="53" spans="3:10" ht="12.75" customHeight="1">
      <c r="C53" s="33">
        <v>127.5</v>
      </c>
      <c r="D53" s="33">
        <v>1285</v>
      </c>
      <c r="E53" s="33">
        <v>2.58</v>
      </c>
      <c r="G53" s="61">
        <v>24.25</v>
      </c>
      <c r="H53" s="34">
        <v>143.642025612462</v>
      </c>
      <c r="I53" s="58">
        <v>6.11366371390989</v>
      </c>
      <c r="J53" s="58"/>
    </row>
    <row r="54" spans="3:10" ht="12.75" customHeight="1">
      <c r="C54" s="33">
        <v>130</v>
      </c>
      <c r="D54" s="33">
        <v>1314</v>
      </c>
      <c r="E54" s="33">
        <v>3.22</v>
      </c>
      <c r="G54" s="61">
        <v>25.25</v>
      </c>
      <c r="H54" s="34">
        <v>152.847664331237</v>
      </c>
      <c r="I54" s="58">
        <v>6.00539740744557</v>
      </c>
      <c r="J54" s="58"/>
    </row>
    <row r="55" spans="3:10" ht="12.75" customHeight="1">
      <c r="C55" s="33">
        <v>132.5</v>
      </c>
      <c r="D55" s="33">
        <v>1344</v>
      </c>
      <c r="E55" s="33">
        <v>2.73</v>
      </c>
      <c r="G55" s="61">
        <v>26.25</v>
      </c>
      <c r="H55" s="34">
        <v>162.119822630787</v>
      </c>
      <c r="I55" s="58">
        <v>5.76965393178608</v>
      </c>
      <c r="J55" s="58"/>
    </row>
    <row r="56" spans="3:10" ht="12.75" customHeight="1">
      <c r="C56" s="33">
        <v>135</v>
      </c>
      <c r="D56" s="33">
        <v>1373</v>
      </c>
      <c r="E56" s="33">
        <v>2.99</v>
      </c>
      <c r="G56" s="61">
        <v>27.25</v>
      </c>
      <c r="H56" s="34">
        <v>171.457360346712</v>
      </c>
      <c r="I56" s="58">
        <v>6.32474655202528</v>
      </c>
      <c r="J56" s="58"/>
    </row>
    <row r="57" spans="3:10" ht="12.75" customHeight="1">
      <c r="C57" s="33">
        <v>137.5</v>
      </c>
      <c r="D57" s="33">
        <v>1403</v>
      </c>
      <c r="E57" s="33">
        <v>3.59</v>
      </c>
      <c r="G57" s="61">
        <v>28.25</v>
      </c>
      <c r="H57" s="34">
        <v>180.859146902612</v>
      </c>
      <c r="I57" s="58">
        <v>4.85849493827018</v>
      </c>
      <c r="J57" s="58"/>
    </row>
    <row r="58" spans="3:10" ht="12.75" customHeight="1">
      <c r="C58" s="33">
        <v>140</v>
      </c>
      <c r="D58" s="33">
        <v>1432</v>
      </c>
      <c r="E58" s="33">
        <v>3.13</v>
      </c>
      <c r="G58" s="61">
        <v>30.25</v>
      </c>
      <c r="H58" s="34">
        <v>199.850992168737</v>
      </c>
      <c r="I58" s="58">
        <v>6.06612830977203</v>
      </c>
      <c r="J58" s="58"/>
    </row>
    <row r="59" spans="3:10" ht="12.75" customHeight="1">
      <c r="C59" s="33">
        <v>142.5</v>
      </c>
      <c r="D59" s="33">
        <v>1461</v>
      </c>
      <c r="E59" s="33">
        <v>3.31</v>
      </c>
      <c r="G59" s="61">
        <v>31.25</v>
      </c>
      <c r="H59" s="34">
        <v>209.438837666162</v>
      </c>
      <c r="I59" s="58">
        <v>6.64889758471915</v>
      </c>
      <c r="J59" s="58"/>
    </row>
    <row r="60" spans="3:10" ht="12.75" customHeight="1">
      <c r="C60" s="33">
        <v>145</v>
      </c>
      <c r="D60" s="33">
        <v>1491</v>
      </c>
      <c r="E60" s="33">
        <v>3.58</v>
      </c>
      <c r="G60" s="61">
        <v>32.25</v>
      </c>
      <c r="H60" s="34">
        <v>219.086505577962</v>
      </c>
      <c r="I60" s="58">
        <v>6.5347043969308</v>
      </c>
      <c r="J60" s="58"/>
    </row>
    <row r="61" spans="3:10" ht="12.75" customHeight="1">
      <c r="C61" s="33">
        <v>147.5</v>
      </c>
      <c r="D61" s="33">
        <v>1520</v>
      </c>
      <c r="E61" s="33">
        <v>3.86</v>
      </c>
      <c r="G61" s="61">
        <v>33.25</v>
      </c>
      <c r="H61" s="34">
        <v>228.792913267737</v>
      </c>
      <c r="I61" s="58">
        <v>6.29472576912001</v>
      </c>
      <c r="J61" s="58"/>
    </row>
    <row r="62" spans="3:10" ht="12.75" customHeight="1">
      <c r="C62" s="33">
        <v>150</v>
      </c>
      <c r="D62" s="33">
        <v>1549</v>
      </c>
      <c r="E62" s="33">
        <v>3.47</v>
      </c>
      <c r="G62" s="61">
        <v>34.25</v>
      </c>
      <c r="H62" s="34">
        <v>238.556987687087</v>
      </c>
      <c r="I62" s="58">
        <v>6.33147864929066</v>
      </c>
      <c r="J62" s="58"/>
    </row>
    <row r="63" spans="3:10" ht="12.75" customHeight="1">
      <c r="C63" s="33">
        <v>152.5</v>
      </c>
      <c r="D63" s="33">
        <v>1579</v>
      </c>
      <c r="E63" s="33">
        <v>4.38</v>
      </c>
      <c r="G63" s="61">
        <v>35.25</v>
      </c>
      <c r="H63" s="34">
        <v>248.377665375612</v>
      </c>
      <c r="I63" s="58">
        <v>6.80329604812852</v>
      </c>
      <c r="J63" s="58"/>
    </row>
    <row r="64" spans="3:10" ht="12.75" customHeight="1">
      <c r="C64" s="33">
        <v>155</v>
      </c>
      <c r="D64" s="33">
        <v>1608</v>
      </c>
      <c r="E64" s="33">
        <v>3.99</v>
      </c>
      <c r="G64" s="61">
        <v>36.25</v>
      </c>
      <c r="H64" s="34">
        <v>258.253892460912</v>
      </c>
      <c r="I64" s="58">
        <v>6.98179148322518</v>
      </c>
      <c r="J64" s="58"/>
    </row>
    <row r="65" spans="3:10" ht="12.75" customHeight="1">
      <c r="C65" s="33">
        <v>157.5</v>
      </c>
      <c r="D65" s="33">
        <v>1637</v>
      </c>
      <c r="E65" s="33">
        <v>3.43</v>
      </c>
      <c r="G65" s="61">
        <v>37.25</v>
      </c>
      <c r="H65" s="34">
        <v>268.184624658587</v>
      </c>
      <c r="I65" s="58">
        <v>8.68206139032363</v>
      </c>
      <c r="J65" s="58"/>
    </row>
    <row r="66" spans="3:10" ht="12.75" customHeight="1">
      <c r="C66" s="33">
        <v>160</v>
      </c>
      <c r="D66" s="33">
        <v>1667</v>
      </c>
      <c r="E66" s="33">
        <v>4.07</v>
      </c>
      <c r="G66" s="61">
        <v>38.25</v>
      </c>
      <c r="H66" s="34">
        <v>278.168827272237</v>
      </c>
      <c r="I66" s="58">
        <v>6.93718684884202</v>
      </c>
      <c r="J66" s="58"/>
    </row>
    <row r="67" spans="3:10" ht="12.75" customHeight="1">
      <c r="C67" s="33">
        <v>162.5</v>
      </c>
      <c r="D67" s="33">
        <v>1696</v>
      </c>
      <c r="E67" s="33">
        <v>3.88</v>
      </c>
      <c r="G67" s="61">
        <v>39.25</v>
      </c>
      <c r="H67" s="34">
        <v>288.205475193462</v>
      </c>
      <c r="I67" s="58">
        <v>6.89451725635849</v>
      </c>
      <c r="J67" s="58"/>
    </row>
    <row r="68" spans="3:10" ht="12.75" customHeight="1">
      <c r="C68" s="33">
        <v>165</v>
      </c>
      <c r="D68" s="33">
        <v>1725</v>
      </c>
      <c r="E68" s="33">
        <v>3.75</v>
      </c>
      <c r="G68" s="61">
        <v>41.25</v>
      </c>
      <c r="H68" s="34">
        <v>308.432054465037</v>
      </c>
      <c r="I68" s="58">
        <v>7.0406350599604</v>
      </c>
      <c r="J68" s="58"/>
    </row>
    <row r="69" spans="3:10" ht="12.75" customHeight="1">
      <c r="C69" s="33">
        <v>167.5</v>
      </c>
      <c r="D69" s="33">
        <v>1754</v>
      </c>
      <c r="E69" s="33">
        <v>3.88</v>
      </c>
      <c r="G69" s="61">
        <v>42.25</v>
      </c>
      <c r="H69" s="34">
        <v>318.619983538587</v>
      </c>
      <c r="I69" s="58">
        <v>6.90880813378252</v>
      </c>
      <c r="J69" s="58"/>
    </row>
    <row r="70" spans="3:10" ht="12.75" customHeight="1">
      <c r="C70" s="33">
        <v>170</v>
      </c>
      <c r="D70" s="33">
        <v>1784</v>
      </c>
      <c r="E70" s="33">
        <v>3.7</v>
      </c>
      <c r="G70" s="61">
        <v>43.25</v>
      </c>
      <c r="H70" s="34">
        <v>328.856353366112</v>
      </c>
      <c r="I70" s="58">
        <v>6.78396422128753</v>
      </c>
      <c r="J70" s="58"/>
    </row>
    <row r="71" spans="3:10" ht="12.75" customHeight="1">
      <c r="C71" s="33">
        <v>172.5</v>
      </c>
      <c r="D71" s="33">
        <v>1813</v>
      </c>
      <c r="E71" s="33">
        <v>3.56</v>
      </c>
      <c r="G71" s="61">
        <v>44.25</v>
      </c>
      <c r="H71" s="34">
        <v>339.140186779212</v>
      </c>
      <c r="I71" s="58">
        <v>6.44795699184058</v>
      </c>
      <c r="J71" s="58"/>
    </row>
    <row r="72" spans="3:10" ht="12.75" customHeight="1">
      <c r="C72" s="33">
        <v>175</v>
      </c>
      <c r="D72" s="33">
        <v>1842</v>
      </c>
      <c r="E72" s="33">
        <v>2.84</v>
      </c>
      <c r="G72" s="61">
        <v>45.25</v>
      </c>
      <c r="H72" s="34">
        <v>349.470516197487</v>
      </c>
      <c r="I72" s="58">
        <v>6.33718747934553</v>
      </c>
      <c r="J72" s="58"/>
    </row>
    <row r="73" spans="3:10" ht="12.75" customHeight="1">
      <c r="C73" s="33">
        <v>180</v>
      </c>
      <c r="D73" s="33">
        <v>1901</v>
      </c>
      <c r="E73" s="33">
        <v>4.13</v>
      </c>
      <c r="G73" s="61">
        <v>46.25</v>
      </c>
      <c r="H73" s="34">
        <v>359.846383628537</v>
      </c>
      <c r="I73" s="58">
        <v>6.76921136694529</v>
      </c>
      <c r="J73" s="58"/>
    </row>
    <row r="74" spans="3:10" ht="12.75" customHeight="1">
      <c r="C74" s="33">
        <v>185</v>
      </c>
      <c r="D74" s="33">
        <v>1960</v>
      </c>
      <c r="E74" s="33">
        <v>3.66</v>
      </c>
      <c r="G74" s="61">
        <v>47.25</v>
      </c>
      <c r="H74" s="34">
        <v>370.266840667962</v>
      </c>
      <c r="I74" s="58">
        <v>7.11680403121613</v>
      </c>
      <c r="J74" s="58"/>
    </row>
    <row r="75" spans="3:10" ht="12.75" customHeight="1">
      <c r="C75" s="33">
        <v>187.5</v>
      </c>
      <c r="D75" s="33">
        <v>1989</v>
      </c>
      <c r="E75" s="33">
        <v>3.38</v>
      </c>
      <c r="G75" s="61">
        <v>48.25</v>
      </c>
      <c r="H75" s="34">
        <v>380.730948499362</v>
      </c>
      <c r="I75" s="58">
        <v>6.5486938455106</v>
      </c>
      <c r="J75" s="58"/>
    </row>
    <row r="76" spans="3:10" ht="12.75" customHeight="1">
      <c r="C76" s="33">
        <v>190</v>
      </c>
      <c r="D76" s="33">
        <v>2019</v>
      </c>
      <c r="E76" s="33">
        <v>3.76</v>
      </c>
      <c r="G76" s="61">
        <v>49.25</v>
      </c>
      <c r="H76" s="34">
        <v>391.237777894337</v>
      </c>
      <c r="I76" s="58">
        <v>6.5600083858722</v>
      </c>
      <c r="J76" s="58"/>
    </row>
    <row r="77" spans="3:10" ht="12.75" customHeight="1">
      <c r="C77" s="33">
        <v>192.5</v>
      </c>
      <c r="D77" s="33">
        <v>2048</v>
      </c>
      <c r="E77" s="33">
        <v>4.03</v>
      </c>
      <c r="G77" s="61">
        <v>51.25</v>
      </c>
      <c r="H77" s="34">
        <v>412.375932401412</v>
      </c>
      <c r="I77" s="58">
        <v>7.57288141423305</v>
      </c>
      <c r="J77" s="58"/>
    </row>
    <row r="78" spans="3:10" ht="12.75" customHeight="1">
      <c r="C78" s="33">
        <v>195</v>
      </c>
      <c r="D78" s="33">
        <v>2078</v>
      </c>
      <c r="E78" s="33">
        <v>2.53</v>
      </c>
      <c r="G78" s="61">
        <v>52.25</v>
      </c>
      <c r="H78" s="34">
        <v>423.005446996712</v>
      </c>
      <c r="I78" s="58">
        <v>4.73789783820584</v>
      </c>
      <c r="J78" s="58"/>
    </row>
    <row r="79" spans="3:10" ht="12.75" customHeight="1">
      <c r="C79" s="33">
        <v>197.5</v>
      </c>
      <c r="D79" s="33">
        <v>2108</v>
      </c>
      <c r="E79" s="33">
        <v>3.23</v>
      </c>
      <c r="G79" s="61">
        <v>53.25</v>
      </c>
      <c r="H79" s="34">
        <v>433.674062121987</v>
      </c>
      <c r="I79" s="58">
        <v>7.08424547786855</v>
      </c>
      <c r="J79" s="58"/>
    </row>
    <row r="80" spans="3:10" ht="12.75" customHeight="1">
      <c r="C80" s="33">
        <v>200</v>
      </c>
      <c r="D80" s="33">
        <v>2137</v>
      </c>
      <c r="E80" s="33">
        <v>3.4</v>
      </c>
      <c r="G80" s="61">
        <v>54.25</v>
      </c>
      <c r="H80" s="34">
        <v>444.380896488837</v>
      </c>
      <c r="I80" s="58">
        <v>7.17112431868043</v>
      </c>
      <c r="J80" s="58"/>
    </row>
    <row r="81" spans="3:10" ht="12.75" customHeight="1">
      <c r="C81" s="33">
        <v>202.5</v>
      </c>
      <c r="D81" s="33">
        <v>2167</v>
      </c>
      <c r="E81" s="33">
        <v>3.48</v>
      </c>
      <c r="G81" s="61">
        <v>55.25</v>
      </c>
      <c r="H81" s="34">
        <v>455.125078396862</v>
      </c>
      <c r="I81" s="58">
        <v>7.84688969168444</v>
      </c>
      <c r="J81" s="58"/>
    </row>
    <row r="82" spans="3:10" ht="12.75" customHeight="1">
      <c r="C82" s="33">
        <v>205</v>
      </c>
      <c r="D82" s="33">
        <v>2197</v>
      </c>
      <c r="E82" s="33">
        <v>3.13</v>
      </c>
      <c r="G82" s="61">
        <v>56.25</v>
      </c>
      <c r="H82" s="34">
        <v>465.905745733662</v>
      </c>
      <c r="I82" s="58">
        <v>8.02823516932474</v>
      </c>
      <c r="J82" s="58"/>
    </row>
    <row r="83" spans="3:10" ht="12.75" customHeight="1">
      <c r="C83" s="33">
        <v>207.5</v>
      </c>
      <c r="D83" s="33">
        <v>2227</v>
      </c>
      <c r="E83" s="33">
        <v>3.59</v>
      </c>
      <c r="G83" s="61">
        <v>57.25</v>
      </c>
      <c r="H83" s="34">
        <v>476.722045974837</v>
      </c>
      <c r="I83" s="58">
        <v>7.4671048982672</v>
      </c>
      <c r="J83" s="58"/>
    </row>
    <row r="84" spans="3:10" ht="12.75" customHeight="1">
      <c r="C84" s="33">
        <v>210</v>
      </c>
      <c r="D84" s="33">
        <v>2257</v>
      </c>
      <c r="E84" s="33">
        <v>3.9</v>
      </c>
      <c r="G84" s="61">
        <v>58.25</v>
      </c>
      <c r="H84" s="34">
        <v>487.573136183987</v>
      </c>
      <c r="I84" s="58">
        <v>9.29578364886324</v>
      </c>
      <c r="J84" s="58"/>
    </row>
    <row r="85" spans="3:10" ht="12.75" customHeight="1">
      <c r="C85" s="33">
        <v>212.5</v>
      </c>
      <c r="D85" s="33">
        <v>2287</v>
      </c>
      <c r="E85" s="33">
        <v>3.17</v>
      </c>
      <c r="G85" s="61">
        <v>59.25</v>
      </c>
      <c r="H85" s="34">
        <v>498.458183012712</v>
      </c>
      <c r="I85" s="58">
        <v>8.73518743538687</v>
      </c>
      <c r="J85" s="58"/>
    </row>
    <row r="86" spans="3:10" ht="12.75" customHeight="1">
      <c r="C86" s="33">
        <v>215</v>
      </c>
      <c r="D86" s="33">
        <v>2318</v>
      </c>
      <c r="E86" s="33">
        <v>3.54</v>
      </c>
      <c r="G86" s="61">
        <v>61.25</v>
      </c>
      <c r="H86" s="34">
        <v>520.326861075287</v>
      </c>
      <c r="I86" s="58">
        <v>9.34178224166571</v>
      </c>
      <c r="J86" s="58"/>
    </row>
    <row r="87" spans="3:10" ht="12.75" customHeight="1">
      <c r="C87" s="33">
        <v>217.5</v>
      </c>
      <c r="D87" s="33">
        <v>2348</v>
      </c>
      <c r="E87" s="33">
        <v>4.12</v>
      </c>
      <c r="G87" s="61">
        <v>62.25</v>
      </c>
      <c r="H87" s="34">
        <v>531.308873552337</v>
      </c>
      <c r="I87" s="58">
        <v>8.1830264091298</v>
      </c>
      <c r="J87" s="58"/>
    </row>
    <row r="88" spans="3:10" ht="12.75" customHeight="1">
      <c r="C88" s="33">
        <v>220</v>
      </c>
      <c r="D88" s="33">
        <v>2379</v>
      </c>
      <c r="E88" s="33">
        <v>2.84</v>
      </c>
      <c r="G88" s="61">
        <v>63.25</v>
      </c>
      <c r="H88" s="34">
        <v>542.321605135362</v>
      </c>
      <c r="I88" s="58">
        <v>7.95509501429704</v>
      </c>
      <c r="J88" s="58"/>
    </row>
    <row r="89" spans="3:10" ht="12.75" customHeight="1">
      <c r="C89" s="33">
        <v>222.5</v>
      </c>
      <c r="D89" s="33">
        <v>2410</v>
      </c>
      <c r="E89" s="33">
        <v>3.28</v>
      </c>
      <c r="G89" s="61">
        <v>64.25</v>
      </c>
      <c r="H89" s="34">
        <v>553.364270415962</v>
      </c>
      <c r="I89" s="58">
        <v>10.2969588567796</v>
      </c>
      <c r="J89" s="58"/>
    </row>
    <row r="90" spans="3:10" ht="12.75" customHeight="1">
      <c r="C90" s="33">
        <v>225</v>
      </c>
      <c r="D90" s="33">
        <v>2441</v>
      </c>
      <c r="E90" s="33">
        <v>3.46</v>
      </c>
      <c r="G90" s="61">
        <v>65.25</v>
      </c>
      <c r="H90" s="34">
        <v>564.436093573737</v>
      </c>
      <c r="I90" s="58">
        <v>8.21143526193104</v>
      </c>
      <c r="J90" s="58"/>
    </row>
    <row r="91" spans="3:10" ht="12.75" customHeight="1">
      <c r="C91" s="33">
        <v>227.5</v>
      </c>
      <c r="D91" s="33">
        <v>2472</v>
      </c>
      <c r="E91" s="33">
        <v>3.12</v>
      </c>
      <c r="G91" s="61">
        <v>66.25</v>
      </c>
      <c r="H91" s="34">
        <v>575.536308376287</v>
      </c>
      <c r="I91" s="58">
        <v>8.27165124388572</v>
      </c>
      <c r="J91" s="58"/>
    </row>
    <row r="92" spans="3:10" ht="12.75" customHeight="1">
      <c r="C92" s="33">
        <v>230</v>
      </c>
      <c r="D92" s="33">
        <v>2503</v>
      </c>
      <c r="E92" s="33">
        <v>3.23</v>
      </c>
      <c r="G92" s="61">
        <v>67.25</v>
      </c>
      <c r="H92" s="34">
        <v>586.664158179212</v>
      </c>
      <c r="I92" s="58">
        <v>8.500828748096</v>
      </c>
      <c r="J92" s="58"/>
    </row>
    <row r="93" spans="3:10" ht="12.75" customHeight="1">
      <c r="C93" s="33">
        <v>232.5</v>
      </c>
      <c r="D93" s="33">
        <v>2535</v>
      </c>
      <c r="E93" s="33">
        <v>3.56</v>
      </c>
      <c r="G93" s="61">
        <v>68.25</v>
      </c>
      <c r="H93" s="34">
        <v>597.818895926112</v>
      </c>
      <c r="I93" s="58">
        <v>8.46842550884756</v>
      </c>
      <c r="J93" s="58"/>
    </row>
    <row r="94" spans="3:10" ht="12.75" customHeight="1">
      <c r="C94" s="33">
        <v>235</v>
      </c>
      <c r="D94" s="33">
        <v>2566</v>
      </c>
      <c r="E94" s="33">
        <v>3.03</v>
      </c>
      <c r="G94" s="61">
        <v>69.25</v>
      </c>
      <c r="H94" s="34">
        <v>608.999784148587</v>
      </c>
      <c r="I94" s="58">
        <v>9.13887849680593</v>
      </c>
      <c r="J94" s="58"/>
    </row>
    <row r="95" spans="3:10" ht="12.75" customHeight="1">
      <c r="C95" s="33">
        <v>237.5</v>
      </c>
      <c r="D95" s="33">
        <v>2598</v>
      </c>
      <c r="E95" s="33">
        <v>3.26</v>
      </c>
      <c r="G95" s="61">
        <v>71.25</v>
      </c>
      <c r="H95" s="34">
        <v>631.437110086662</v>
      </c>
      <c r="I95" s="58">
        <v>9.19761164909902</v>
      </c>
      <c r="J95" s="58"/>
    </row>
    <row r="96" spans="3:10" ht="12.75" customHeight="1">
      <c r="C96" s="33">
        <v>240</v>
      </c>
      <c r="D96" s="33">
        <v>2631</v>
      </c>
      <c r="E96" s="33">
        <v>3.77</v>
      </c>
      <c r="G96" s="61">
        <v>72.25</v>
      </c>
      <c r="H96" s="34">
        <v>642.692120805462</v>
      </c>
      <c r="I96" s="58">
        <v>8.3424608118277</v>
      </c>
      <c r="J96" s="58"/>
    </row>
    <row r="97" spans="3:10" ht="12.75" customHeight="1">
      <c r="C97" s="33">
        <v>242.5</v>
      </c>
      <c r="D97" s="33">
        <v>2663</v>
      </c>
      <c r="E97" s="33">
        <v>3.73</v>
      </c>
      <c r="G97" s="61">
        <v>73.25</v>
      </c>
      <c r="H97" s="34">
        <v>653.970428006237</v>
      </c>
      <c r="I97" s="58">
        <v>8.30349643156926</v>
      </c>
      <c r="J97" s="58"/>
    </row>
    <row r="98" spans="3:10" ht="12.75" customHeight="1">
      <c r="C98" s="33">
        <v>245</v>
      </c>
      <c r="D98" s="33">
        <v>2696</v>
      </c>
      <c r="E98" s="33">
        <v>3.76</v>
      </c>
      <c r="G98" s="61">
        <v>74.25</v>
      </c>
      <c r="H98" s="34">
        <v>665.271342160587</v>
      </c>
      <c r="I98" s="58">
        <v>8.87588918754532</v>
      </c>
      <c r="J98" s="58"/>
    </row>
    <row r="99" spans="3:10" ht="12.75" customHeight="1">
      <c r="C99" s="33">
        <v>247.5</v>
      </c>
      <c r="D99" s="33">
        <v>2729</v>
      </c>
      <c r="E99" s="33">
        <v>3.18</v>
      </c>
      <c r="G99" s="61">
        <v>76.25</v>
      </c>
      <c r="H99" s="34">
        <v>687.938281156412</v>
      </c>
      <c r="I99" s="58">
        <v>7.00643549258992</v>
      </c>
      <c r="J99" s="58"/>
    </row>
    <row r="100" spans="3:10" ht="12.75" customHeight="1">
      <c r="C100" s="33">
        <v>250</v>
      </c>
      <c r="D100" s="33">
        <v>2762</v>
      </c>
      <c r="E100" s="33">
        <v>3.68</v>
      </c>
      <c r="G100" s="61">
        <v>77.25</v>
      </c>
      <c r="H100" s="34">
        <v>699.302974881087</v>
      </c>
      <c r="I100" s="58">
        <v>7.58949678314961</v>
      </c>
      <c r="J100" s="58"/>
    </row>
    <row r="101" spans="3:10" ht="12.75" customHeight="1">
      <c r="C101" s="33">
        <v>252.5</v>
      </c>
      <c r="D101" s="33">
        <v>2796</v>
      </c>
      <c r="E101" s="33">
        <v>3.69</v>
      </c>
      <c r="G101" s="61">
        <v>78.25</v>
      </c>
      <c r="H101" s="34">
        <v>710.687613325737</v>
      </c>
      <c r="I101" s="58">
        <v>8.98059972765944</v>
      </c>
      <c r="J101" s="58"/>
    </row>
    <row r="102" spans="3:10" ht="12.75" customHeight="1">
      <c r="C102" s="33">
        <v>255</v>
      </c>
      <c r="D102" s="33">
        <v>2830</v>
      </c>
      <c r="E102" s="33">
        <v>3.67</v>
      </c>
      <c r="G102" s="61">
        <v>79.25</v>
      </c>
      <c r="H102" s="34">
        <v>722.091554901962</v>
      </c>
      <c r="I102" s="58">
        <v>7.92059144643867</v>
      </c>
      <c r="J102" s="58"/>
    </row>
    <row r="103" spans="3:10" ht="12.75" customHeight="1">
      <c r="C103" s="33">
        <v>257.5</v>
      </c>
      <c r="D103" s="33">
        <v>2864</v>
      </c>
      <c r="E103" s="33">
        <v>3.7</v>
      </c>
      <c r="G103" s="61">
        <v>81.25</v>
      </c>
      <c r="H103" s="34">
        <v>744.954829035537</v>
      </c>
      <c r="I103" s="58">
        <v>6.85941512940859</v>
      </c>
      <c r="J103" s="58"/>
    </row>
    <row r="104" spans="3:10" ht="12.75" customHeight="1">
      <c r="C104" s="33">
        <v>260</v>
      </c>
      <c r="D104" s="33">
        <v>2899</v>
      </c>
      <c r="E104" s="33">
        <v>3.39</v>
      </c>
      <c r="G104" s="61">
        <v>82.25</v>
      </c>
      <c r="H104" s="34">
        <v>756.412926356087</v>
      </c>
      <c r="I104" s="58">
        <v>7.29569502544459</v>
      </c>
      <c r="J104" s="58"/>
    </row>
    <row r="105" spans="3:10" ht="12.75" customHeight="1">
      <c r="C105" s="33">
        <v>262.5</v>
      </c>
      <c r="D105" s="33">
        <v>2934</v>
      </c>
      <c r="E105" s="33">
        <v>3.95</v>
      </c>
      <c r="G105" s="61">
        <v>83.25</v>
      </c>
      <c r="H105" s="34">
        <v>767.887856334612</v>
      </c>
      <c r="I105" s="58">
        <v>6.6642495393269</v>
      </c>
      <c r="J105" s="58"/>
    </row>
    <row r="106" spans="3:10" ht="12.75" customHeight="1">
      <c r="C106" s="33">
        <v>265</v>
      </c>
      <c r="D106" s="33">
        <v>2970</v>
      </c>
      <c r="E106" s="33">
        <v>3.31</v>
      </c>
      <c r="G106" s="61">
        <v>84.25</v>
      </c>
      <c r="H106" s="34">
        <v>779.379025322712</v>
      </c>
      <c r="I106" s="58">
        <v>6.1137195097562</v>
      </c>
      <c r="J106" s="58"/>
    </row>
    <row r="107" spans="3:10" ht="12.75" customHeight="1">
      <c r="C107" s="33">
        <v>267.5</v>
      </c>
      <c r="D107" s="33">
        <v>3006</v>
      </c>
      <c r="E107" s="33">
        <v>4.1</v>
      </c>
      <c r="G107" s="61">
        <v>86.25</v>
      </c>
      <c r="H107" s="34">
        <v>802.407753674037</v>
      </c>
      <c r="I107" s="58">
        <v>6.41925031469807</v>
      </c>
      <c r="J107" s="58"/>
    </row>
    <row r="108" spans="3:10" ht="12.75" customHeight="1">
      <c r="C108" s="33">
        <v>270</v>
      </c>
      <c r="D108" s="33">
        <v>3042</v>
      </c>
      <c r="E108" s="33">
        <v>3.45</v>
      </c>
      <c r="G108" s="61">
        <v>87.25</v>
      </c>
      <c r="H108" s="34">
        <v>813.944173680462</v>
      </c>
      <c r="I108" s="58">
        <v>6.98292197281233</v>
      </c>
      <c r="J108" s="58"/>
    </row>
    <row r="109" spans="3:10" ht="12.75" customHeight="1">
      <c r="C109" s="33">
        <v>272.5</v>
      </c>
      <c r="D109" s="33">
        <v>3079</v>
      </c>
      <c r="E109" s="33">
        <v>3.91</v>
      </c>
      <c r="G109" s="61">
        <v>88.25</v>
      </c>
      <c r="H109" s="34">
        <v>825.494553982862</v>
      </c>
      <c r="I109" s="58">
        <v>6.61949937108963</v>
      </c>
      <c r="J109" s="58"/>
    </row>
    <row r="110" spans="3:10" ht="12.75" customHeight="1">
      <c r="C110" s="33">
        <v>275</v>
      </c>
      <c r="D110" s="33">
        <v>3116</v>
      </c>
      <c r="E110" s="33">
        <v>3.14</v>
      </c>
      <c r="G110" s="61">
        <v>89.25</v>
      </c>
      <c r="H110" s="34">
        <v>837.058348872837</v>
      </c>
      <c r="I110" s="58">
        <v>5.31249395900952</v>
      </c>
      <c r="J110" s="58"/>
    </row>
    <row r="111" spans="3:10" ht="12.75" customHeight="1">
      <c r="C111" s="33">
        <v>277.5</v>
      </c>
      <c r="D111" s="33">
        <v>3154</v>
      </c>
      <c r="E111" s="33">
        <v>3.65</v>
      </c>
      <c r="G111" s="61">
        <v>91.25</v>
      </c>
      <c r="H111" s="34">
        <v>860.224047521912</v>
      </c>
      <c r="I111" s="58">
        <v>5.34190845869398</v>
      </c>
      <c r="J111" s="58"/>
    </row>
    <row r="112" spans="3:10" ht="12.75" customHeight="1">
      <c r="C112" s="33">
        <v>280</v>
      </c>
      <c r="D112" s="33">
        <v>3193</v>
      </c>
      <c r="E112" s="33">
        <v>3.42</v>
      </c>
      <c r="G112" s="61">
        <v>92.25</v>
      </c>
      <c r="H112" s="34">
        <v>871.824907804212</v>
      </c>
      <c r="I112" s="58">
        <v>6.59801118277773</v>
      </c>
      <c r="J112" s="58"/>
    </row>
    <row r="113" spans="3:10" ht="12.75" customHeight="1">
      <c r="C113" s="33">
        <v>282.5</v>
      </c>
      <c r="D113" s="33">
        <v>3232</v>
      </c>
      <c r="E113" s="33">
        <v>4.45</v>
      </c>
      <c r="G113" s="61">
        <v>93.25</v>
      </c>
      <c r="H113" s="34">
        <v>883.437095720487</v>
      </c>
      <c r="I113" s="58">
        <v>5.95438512098842</v>
      </c>
      <c r="J113" s="58"/>
    </row>
    <row r="114" spans="3:10" ht="12.75" customHeight="1">
      <c r="C114" s="33">
        <v>285</v>
      </c>
      <c r="D114" s="33">
        <v>3271</v>
      </c>
      <c r="E114" s="33">
        <v>3.73</v>
      </c>
      <c r="G114" s="61">
        <v>94.25</v>
      </c>
      <c r="H114" s="34">
        <v>895.060113502337</v>
      </c>
      <c r="I114" s="58">
        <v>7.08877555773027</v>
      </c>
      <c r="J114" s="58"/>
    </row>
    <row r="115" spans="3:10" ht="12.75" customHeight="1">
      <c r="C115" s="33">
        <v>287.5</v>
      </c>
      <c r="D115" s="33">
        <v>3311</v>
      </c>
      <c r="E115" s="33">
        <v>4.14</v>
      </c>
      <c r="G115" s="61">
        <v>96.25</v>
      </c>
      <c r="H115" s="34">
        <v>918.336695529162</v>
      </c>
      <c r="I115" s="58">
        <v>8.74945046021905</v>
      </c>
      <c r="J115" s="58"/>
    </row>
    <row r="116" spans="3:10" ht="12.75" customHeight="1">
      <c r="C116" s="33">
        <v>290</v>
      </c>
      <c r="D116" s="33">
        <v>3352</v>
      </c>
      <c r="E116" s="33">
        <v>3.88</v>
      </c>
      <c r="G116" s="61">
        <v>97.25</v>
      </c>
      <c r="H116" s="34">
        <v>929.989312177337</v>
      </c>
      <c r="I116" s="58">
        <v>7.40619467975268</v>
      </c>
      <c r="J116" s="58"/>
    </row>
    <row r="117" spans="3:10" ht="12.75" customHeight="1">
      <c r="C117" s="33">
        <v>292.5</v>
      </c>
      <c r="D117" s="33">
        <v>3393</v>
      </c>
      <c r="E117" s="33">
        <v>3.67</v>
      </c>
      <c r="G117" s="61">
        <v>98.25</v>
      </c>
      <c r="H117" s="34">
        <v>941.650863497487</v>
      </c>
      <c r="I117" s="58">
        <v>5.51221574257419</v>
      </c>
      <c r="J117" s="58"/>
    </row>
    <row r="118" spans="3:10" ht="12.75" customHeight="1">
      <c r="C118" s="33">
        <v>295</v>
      </c>
      <c r="D118" s="33">
        <v>3435</v>
      </c>
      <c r="E118" s="33">
        <v>3.71</v>
      </c>
      <c r="G118" s="61">
        <v>99.25</v>
      </c>
      <c r="H118" s="34">
        <v>953.320899661212</v>
      </c>
      <c r="I118" s="58">
        <v>6.06626495851829</v>
      </c>
      <c r="J118" s="58"/>
    </row>
    <row r="119" spans="3:10" ht="12.75" customHeight="1">
      <c r="C119" s="33">
        <v>297.5</v>
      </c>
      <c r="D119" s="33">
        <v>3477</v>
      </c>
      <c r="E119" s="33">
        <v>2.99</v>
      </c>
      <c r="G119" s="61">
        <v>101.25</v>
      </c>
      <c r="H119" s="34">
        <v>976.684675145787</v>
      </c>
      <c r="I119" s="58">
        <v>6.82306504018165</v>
      </c>
      <c r="J119" s="58"/>
    </row>
    <row r="120" spans="3:10" ht="12.75" customHeight="1">
      <c r="C120" s="33">
        <v>300</v>
      </c>
      <c r="D120" s="33">
        <v>3521</v>
      </c>
      <c r="E120" s="33">
        <v>3.49</v>
      </c>
      <c r="G120" s="61">
        <v>102.25</v>
      </c>
      <c r="H120" s="34">
        <v>988.377562749837</v>
      </c>
      <c r="I120" s="58">
        <v>6.72344961182897</v>
      </c>
      <c r="J120" s="58"/>
    </row>
    <row r="121" spans="3:10" ht="12.75" customHeight="1">
      <c r="C121" s="33">
        <v>302.5</v>
      </c>
      <c r="D121" s="33">
        <v>3565</v>
      </c>
      <c r="E121" s="33">
        <v>3.36</v>
      </c>
      <c r="G121" s="61">
        <v>103.25</v>
      </c>
      <c r="H121" s="34">
        <v>1000.07723176386</v>
      </c>
      <c r="I121" s="58">
        <v>7.10109761507508</v>
      </c>
      <c r="J121" s="58"/>
    </row>
    <row r="122" spans="3:10" ht="12.75" customHeight="1">
      <c r="C122" s="33">
        <v>305</v>
      </c>
      <c r="D122" s="33">
        <v>3609</v>
      </c>
      <c r="E122" s="33">
        <v>3.57</v>
      </c>
      <c r="G122" s="61">
        <v>104.25</v>
      </c>
      <c r="H122" s="34">
        <v>1011.78328029946</v>
      </c>
      <c r="I122" s="58">
        <v>7.51141259472476</v>
      </c>
      <c r="J122" s="58"/>
    </row>
    <row r="123" spans="3:10" ht="12.75" customHeight="1">
      <c r="C123" s="33">
        <v>307.5</v>
      </c>
      <c r="D123" s="33">
        <v>3655</v>
      </c>
      <c r="E123" s="33">
        <v>4.48</v>
      </c>
      <c r="G123" s="61">
        <v>106.25</v>
      </c>
      <c r="H123" s="34">
        <v>1035.21295632179</v>
      </c>
      <c r="I123" s="58">
        <v>6.01899626786052</v>
      </c>
      <c r="J123" s="58"/>
    </row>
    <row r="124" spans="3:10" ht="12.75" customHeight="1">
      <c r="C124" s="33">
        <v>310</v>
      </c>
      <c r="D124" s="33">
        <v>3701</v>
      </c>
      <c r="E124" s="33">
        <v>3.31</v>
      </c>
      <c r="G124" s="61">
        <v>107.25</v>
      </c>
      <c r="H124" s="34">
        <v>1046.93582797171</v>
      </c>
      <c r="I124" s="58">
        <v>7.02412650200223</v>
      </c>
      <c r="J124" s="58"/>
    </row>
    <row r="125" spans="3:10" ht="12.75" customHeight="1">
      <c r="C125" s="33">
        <v>312.5</v>
      </c>
      <c r="D125" s="33">
        <v>3748</v>
      </c>
      <c r="E125" s="33">
        <v>4.11</v>
      </c>
      <c r="G125" s="61">
        <v>108.25</v>
      </c>
      <c r="H125" s="34">
        <v>1058.66356746961</v>
      </c>
      <c r="I125" s="58">
        <v>4.72359850184762</v>
      </c>
      <c r="J125" s="58"/>
    </row>
    <row r="126" spans="3:10" ht="12.75" customHeight="1">
      <c r="C126" s="33">
        <v>315</v>
      </c>
      <c r="D126" s="33">
        <v>3796</v>
      </c>
      <c r="E126" s="33">
        <v>4.02</v>
      </c>
      <c r="G126" s="61">
        <v>109.25</v>
      </c>
      <c r="H126" s="34">
        <v>1070.39582086709</v>
      </c>
      <c r="I126" s="58">
        <v>5.84704349030242</v>
      </c>
      <c r="J126" s="58"/>
    </row>
    <row r="127" spans="3:10" ht="12.75" customHeight="1">
      <c r="C127" s="33">
        <v>317.5</v>
      </c>
      <c r="D127" s="33">
        <v>3845</v>
      </c>
      <c r="E127" s="33">
        <v>3.78</v>
      </c>
      <c r="G127" s="61">
        <v>111.25</v>
      </c>
      <c r="H127" s="34">
        <v>1093.87250150716</v>
      </c>
      <c r="I127" s="58">
        <v>7.04301541334918</v>
      </c>
      <c r="J127" s="58"/>
    </row>
    <row r="128" spans="3:10" ht="12.75" customHeight="1">
      <c r="C128" s="33">
        <v>320</v>
      </c>
      <c r="D128" s="33">
        <v>3894</v>
      </c>
      <c r="E128" s="33">
        <v>3.64</v>
      </c>
      <c r="G128" s="61">
        <v>112.25</v>
      </c>
      <c r="H128" s="34">
        <v>1105.61626879296</v>
      </c>
      <c r="I128" s="58">
        <v>6.38411001624072</v>
      </c>
      <c r="J128" s="58"/>
    </row>
    <row r="129" spans="3:10" ht="12.75" customHeight="1">
      <c r="C129" s="33">
        <v>322.5</v>
      </c>
      <c r="D129" s="33">
        <v>3945</v>
      </c>
      <c r="E129" s="33">
        <v>3.82</v>
      </c>
      <c r="G129" s="61">
        <v>113.25</v>
      </c>
      <c r="H129" s="34">
        <v>1117.36323006474</v>
      </c>
      <c r="I129" s="58">
        <v>6.40156043135065</v>
      </c>
      <c r="J129" s="58"/>
    </row>
    <row r="130" spans="3:10" ht="12.75" customHeight="1">
      <c r="C130" s="33">
        <v>325</v>
      </c>
      <c r="D130" s="33">
        <v>3996</v>
      </c>
      <c r="E130" s="33">
        <v>3.77</v>
      </c>
      <c r="G130" s="61">
        <v>114.25</v>
      </c>
      <c r="H130" s="34">
        <v>1129.11307931409</v>
      </c>
      <c r="I130" s="58">
        <v>7.40995236432164</v>
      </c>
      <c r="J130" s="58"/>
    </row>
    <row r="131" spans="3:10" ht="12.75" customHeight="1">
      <c r="C131" s="33">
        <v>327.5</v>
      </c>
      <c r="D131" s="33">
        <v>4049</v>
      </c>
      <c r="E131" s="33">
        <v>3.87</v>
      </c>
      <c r="G131" s="61">
        <v>116.25</v>
      </c>
      <c r="H131" s="34">
        <v>1152.62026565191</v>
      </c>
      <c r="I131" s="58">
        <v>6.92823104475999</v>
      </c>
      <c r="J131" s="58"/>
    </row>
    <row r="132" spans="3:10" ht="12.75" customHeight="1">
      <c r="C132" s="33">
        <v>330</v>
      </c>
      <c r="D132" s="33">
        <v>4102</v>
      </c>
      <c r="E132" s="33">
        <v>3.52</v>
      </c>
      <c r="G132" s="61">
        <v>117.25</v>
      </c>
      <c r="H132" s="34">
        <v>1164.37703866359</v>
      </c>
      <c r="I132" s="58">
        <v>7.04308817443406</v>
      </c>
      <c r="J132" s="58"/>
    </row>
    <row r="133" spans="3:10" ht="12.75" customHeight="1">
      <c r="C133" s="33">
        <v>332.5</v>
      </c>
      <c r="D133" s="33">
        <v>4157</v>
      </c>
      <c r="E133" s="33">
        <v>4.36</v>
      </c>
      <c r="G133" s="61">
        <v>118.25</v>
      </c>
      <c r="H133" s="34">
        <v>1176.13557149924</v>
      </c>
      <c r="I133" s="58">
        <v>6.45239239593313</v>
      </c>
      <c r="J133" s="58"/>
    </row>
    <row r="134" spans="3:10" ht="12.75" customHeight="1">
      <c r="C134" s="33">
        <v>335</v>
      </c>
      <c r="D134" s="33">
        <v>4212</v>
      </c>
      <c r="E134" s="33">
        <v>4.1</v>
      </c>
      <c r="G134" s="61">
        <v>119.25</v>
      </c>
      <c r="H134" s="34">
        <v>1187.89560609046</v>
      </c>
      <c r="I134" s="58">
        <v>6.65662051544108</v>
      </c>
      <c r="J134" s="58"/>
    </row>
    <row r="135" spans="3:10" ht="12.75" customHeight="1">
      <c r="C135" s="33">
        <v>337.5</v>
      </c>
      <c r="D135" s="33">
        <v>4269</v>
      </c>
      <c r="E135" s="33">
        <v>4.51</v>
      </c>
      <c r="G135" s="61">
        <v>121.25</v>
      </c>
      <c r="H135" s="34">
        <v>1211.41919620604</v>
      </c>
      <c r="I135" s="58">
        <v>5.50764549317174</v>
      </c>
      <c r="J135" s="58"/>
    </row>
    <row r="136" spans="3:10" ht="12.75" customHeight="1">
      <c r="C136" s="33">
        <v>340</v>
      </c>
      <c r="D136" s="33">
        <v>4326</v>
      </c>
      <c r="E136" s="33">
        <v>3.54</v>
      </c>
      <c r="G136" s="61">
        <v>122.25</v>
      </c>
      <c r="H136" s="34">
        <v>1223.18228353359</v>
      </c>
      <c r="I136" s="58">
        <v>6.35602944478565</v>
      </c>
      <c r="J136" s="58"/>
    </row>
    <row r="137" spans="3:10" ht="12.75" customHeight="1">
      <c r="C137" s="33">
        <v>342.5</v>
      </c>
      <c r="D137" s="33">
        <v>4385</v>
      </c>
      <c r="E137" s="33">
        <v>5.56</v>
      </c>
      <c r="G137" s="61">
        <v>123.25</v>
      </c>
      <c r="H137" s="34">
        <v>1234.94593622311</v>
      </c>
      <c r="I137" s="58">
        <v>6.18264921366725</v>
      </c>
      <c r="J137" s="58"/>
    </row>
    <row r="138" spans="3:10" ht="12.75" customHeight="1">
      <c r="C138" s="33">
        <v>345</v>
      </c>
      <c r="D138" s="33">
        <v>4445</v>
      </c>
      <c r="E138" s="33">
        <v>4.25</v>
      </c>
      <c r="G138" s="61">
        <v>124.25</v>
      </c>
      <c r="H138" s="34">
        <v>1246.70994414621</v>
      </c>
      <c r="I138" s="58">
        <v>5.20514792349777</v>
      </c>
      <c r="J138" s="58"/>
    </row>
    <row r="139" spans="3:10" ht="12.75" customHeight="1">
      <c r="C139" s="33">
        <v>347.5</v>
      </c>
      <c r="D139" s="33">
        <v>4506</v>
      </c>
      <c r="E139" s="33">
        <v>4.36</v>
      </c>
      <c r="G139" s="61">
        <v>126.25</v>
      </c>
      <c r="H139" s="34">
        <v>1270.23823311954</v>
      </c>
      <c r="I139" s="58">
        <v>5.95185393128</v>
      </c>
      <c r="J139" s="58"/>
    </row>
    <row r="140" spans="3:10" ht="12.75" customHeight="1">
      <c r="C140" s="33">
        <v>350</v>
      </c>
      <c r="D140" s="33">
        <v>4569</v>
      </c>
      <c r="E140" s="33">
        <v>4.52</v>
      </c>
      <c r="G140" s="61">
        <v>127.25</v>
      </c>
      <c r="H140" s="34">
        <v>1282.00214185296</v>
      </c>
      <c r="I140" s="58">
        <v>6.62294141661817</v>
      </c>
      <c r="J140" s="58"/>
    </row>
    <row r="141" spans="3:10" ht="12.75" customHeight="1">
      <c r="C141" s="33">
        <v>352.5</v>
      </c>
      <c r="D141" s="33">
        <v>4632</v>
      </c>
      <c r="E141" s="33">
        <v>5.59</v>
      </c>
      <c r="G141" s="61">
        <v>128.25</v>
      </c>
      <c r="H141" s="34">
        <v>1293.76566118636</v>
      </c>
      <c r="I141" s="58">
        <v>6.19462415173519</v>
      </c>
      <c r="J141" s="58"/>
    </row>
    <row r="142" spans="3:10" ht="12.75" customHeight="1">
      <c r="C142" s="33">
        <v>355</v>
      </c>
      <c r="D142" s="33">
        <v>4697</v>
      </c>
      <c r="E142" s="33">
        <v>3.78</v>
      </c>
      <c r="G142" s="61">
        <v>129.25</v>
      </c>
      <c r="H142" s="34">
        <v>1305.52862893134</v>
      </c>
      <c r="I142" s="58">
        <v>6.10887950117283</v>
      </c>
      <c r="J142" s="58"/>
    </row>
    <row r="143" spans="3:10" ht="12.75" customHeight="1">
      <c r="C143" s="33">
        <v>357.5</v>
      </c>
      <c r="D143" s="33">
        <v>4763</v>
      </c>
      <c r="E143" s="33">
        <v>3.82</v>
      </c>
      <c r="G143" s="61">
        <v>131.25</v>
      </c>
      <c r="H143" s="34">
        <v>1329.05230884241</v>
      </c>
      <c r="I143" s="58">
        <v>6.10887950117283</v>
      </c>
      <c r="J143" s="58"/>
    </row>
    <row r="144" spans="3:10" ht="12.75" customHeight="1">
      <c r="C144" s="33">
        <v>360</v>
      </c>
      <c r="D144" s="33">
        <v>4831</v>
      </c>
      <c r="E144" s="33">
        <v>6.05</v>
      </c>
      <c r="G144" s="61">
        <v>132.25</v>
      </c>
      <c r="H144" s="34">
        <v>1340.81274457171</v>
      </c>
      <c r="I144" s="58">
        <v>5.48227148589627</v>
      </c>
      <c r="J144" s="58"/>
    </row>
    <row r="145" spans="3:10" ht="12.75" customHeight="1">
      <c r="C145" s="33">
        <v>362.5</v>
      </c>
      <c r="D145" s="33">
        <v>4900</v>
      </c>
      <c r="E145" s="33">
        <v>4.55</v>
      </c>
      <c r="G145" s="61">
        <v>133.25</v>
      </c>
      <c r="H145" s="34">
        <v>1352.57207583899</v>
      </c>
      <c r="I145" s="58">
        <v>4.46550962215868</v>
      </c>
      <c r="J145" s="58"/>
    </row>
    <row r="146" spans="3:10" ht="12.75" customHeight="1">
      <c r="C146" s="33">
        <v>365</v>
      </c>
      <c r="D146" s="33">
        <v>4970</v>
      </c>
      <c r="E146" s="33">
        <v>3.63</v>
      </c>
      <c r="G146" s="61">
        <v>136.25</v>
      </c>
      <c r="H146" s="34">
        <v>1387.84234832466</v>
      </c>
      <c r="I146" s="58">
        <v>5.96824265951367</v>
      </c>
      <c r="J146" s="58"/>
    </row>
    <row r="147" spans="3:10" ht="12.75" customHeight="1">
      <c r="C147" s="33">
        <v>367.5</v>
      </c>
      <c r="D147" s="33">
        <v>5042</v>
      </c>
      <c r="E147" s="33">
        <v>4.61</v>
      </c>
      <c r="G147" s="61">
        <v>137.25</v>
      </c>
      <c r="H147" s="34">
        <v>1399.59621513984</v>
      </c>
      <c r="I147" s="58">
        <v>5.83787765292789</v>
      </c>
      <c r="J147" s="58"/>
    </row>
    <row r="148" spans="3:10" ht="12.75" customHeight="1">
      <c r="C148" s="33">
        <v>370</v>
      </c>
      <c r="D148" s="33">
        <v>5115</v>
      </c>
      <c r="E148" s="33">
        <v>4.6</v>
      </c>
      <c r="G148" s="61">
        <v>138.25</v>
      </c>
      <c r="H148" s="34">
        <v>1411.34850213099</v>
      </c>
      <c r="I148" s="58">
        <v>5.86849832208807</v>
      </c>
      <c r="J148" s="58"/>
    </row>
    <row r="149" spans="3:10" ht="12.75" customHeight="1">
      <c r="C149" s="33">
        <v>372.5</v>
      </c>
      <c r="D149" s="33">
        <v>5190</v>
      </c>
      <c r="E149" s="33">
        <v>6.53</v>
      </c>
      <c r="G149" s="61">
        <v>139.25</v>
      </c>
      <c r="H149" s="34">
        <v>1423.09914298971</v>
      </c>
      <c r="I149" s="58">
        <v>5.98978369999742</v>
      </c>
      <c r="J149" s="58"/>
    </row>
    <row r="150" spans="3:10" ht="12.75" customHeight="1">
      <c r="C150" s="33">
        <v>375</v>
      </c>
      <c r="D150" s="33">
        <v>5266</v>
      </c>
      <c r="E150" s="33">
        <v>4.68</v>
      </c>
      <c r="G150" s="61">
        <v>141.25</v>
      </c>
      <c r="H150" s="34">
        <v>1446.59526901629</v>
      </c>
      <c r="I150" s="58">
        <v>6.5685197939461</v>
      </c>
      <c r="J150" s="58"/>
    </row>
    <row r="151" spans="3:10" ht="12.75" customHeight="1">
      <c r="C151" s="33">
        <v>377.5</v>
      </c>
      <c r="D151" s="33">
        <v>5344</v>
      </c>
      <c r="E151" s="33">
        <v>7.02</v>
      </c>
      <c r="G151" s="61">
        <v>142.25</v>
      </c>
      <c r="H151" s="34">
        <v>1458.34066950734</v>
      </c>
      <c r="I151" s="58">
        <v>7.4585501692205</v>
      </c>
      <c r="J151" s="58"/>
    </row>
    <row r="152" spans="3:10" ht="12.75" customHeight="1">
      <c r="C152" s="33">
        <v>380</v>
      </c>
      <c r="D152" s="33">
        <v>5424</v>
      </c>
      <c r="E152" s="33">
        <v>4.6</v>
      </c>
      <c r="G152" s="61">
        <v>143.25</v>
      </c>
      <c r="H152" s="34">
        <v>1470.08425451236</v>
      </c>
      <c r="I152" s="58">
        <v>7.66302549913169</v>
      </c>
      <c r="J152" s="58"/>
    </row>
    <row r="153" spans="3:10" ht="12.75" customHeight="1">
      <c r="C153" s="33">
        <v>382.5</v>
      </c>
      <c r="D153" s="33">
        <v>5505</v>
      </c>
      <c r="E153" s="33">
        <v>6.26</v>
      </c>
      <c r="G153" s="61">
        <v>144.25</v>
      </c>
      <c r="H153" s="34">
        <v>1481.82600566296</v>
      </c>
      <c r="I153" s="58">
        <v>8.6910763053258</v>
      </c>
      <c r="J153" s="58"/>
    </row>
    <row r="154" spans="3:10" ht="12.75" customHeight="1">
      <c r="C154" s="33">
        <v>385</v>
      </c>
      <c r="D154" s="33">
        <v>5588</v>
      </c>
      <c r="E154" s="33">
        <v>6.16</v>
      </c>
      <c r="G154" s="61">
        <v>146.25</v>
      </c>
      <c r="H154" s="34">
        <v>1505.30398086729</v>
      </c>
      <c r="I154" s="58">
        <v>8.33571460740182</v>
      </c>
      <c r="J154" s="58"/>
    </row>
    <row r="155" spans="3:10" ht="12.75" customHeight="1">
      <c r="C155" s="33">
        <v>387.5</v>
      </c>
      <c r="D155" s="33">
        <v>5672</v>
      </c>
      <c r="E155" s="33">
        <v>6.28</v>
      </c>
      <c r="G155" s="61">
        <v>147.25</v>
      </c>
      <c r="H155" s="34">
        <v>1517.04021612421</v>
      </c>
      <c r="I155" s="58">
        <v>7.09830906203574</v>
      </c>
      <c r="J155" s="58"/>
    </row>
    <row r="156" spans="3:10" ht="12.75" customHeight="1">
      <c r="C156" s="33">
        <v>390</v>
      </c>
      <c r="D156" s="33">
        <v>5759</v>
      </c>
      <c r="E156" s="33">
        <v>6.92</v>
      </c>
      <c r="G156" s="61">
        <v>148.25</v>
      </c>
      <c r="H156" s="34">
        <v>1528.77463993311</v>
      </c>
      <c r="I156" s="58">
        <v>7.9569528106519</v>
      </c>
      <c r="J156" s="58"/>
    </row>
    <row r="157" spans="3:10" ht="12.75" customHeight="1">
      <c r="C157" s="33">
        <v>392.5</v>
      </c>
      <c r="D157" s="33">
        <v>5847</v>
      </c>
      <c r="E157" s="33">
        <v>6.09</v>
      </c>
      <c r="G157" s="61">
        <v>149.25</v>
      </c>
      <c r="H157" s="34">
        <v>1540.50728186559</v>
      </c>
      <c r="I157" s="58">
        <v>6.4088504879341</v>
      </c>
      <c r="J157" s="58"/>
    </row>
    <row r="158" spans="3:10" ht="12.75" customHeight="1">
      <c r="C158" s="33">
        <v>395</v>
      </c>
      <c r="D158" s="33">
        <v>5937</v>
      </c>
      <c r="E158" s="33">
        <v>7.06</v>
      </c>
      <c r="G158" s="61">
        <v>152.25</v>
      </c>
      <c r="H158" s="34">
        <v>1575.69495594046</v>
      </c>
      <c r="I158" s="58">
        <v>9.57549067706693</v>
      </c>
      <c r="J158" s="58"/>
    </row>
    <row r="159" spans="3:10" ht="12.75" customHeight="1">
      <c r="C159" s="33">
        <v>397.5</v>
      </c>
      <c r="D159" s="33">
        <v>6029</v>
      </c>
      <c r="E159" s="33">
        <v>6.73</v>
      </c>
      <c r="G159" s="61">
        <v>153.25</v>
      </c>
      <c r="H159" s="34">
        <v>1587.42095784324</v>
      </c>
      <c r="I159" s="58">
        <v>10.0106026241055</v>
      </c>
      <c r="J159" s="58"/>
    </row>
    <row r="160" spans="3:10" ht="12.75" customHeight="1">
      <c r="C160" s="33">
        <v>400</v>
      </c>
      <c r="D160" s="33">
        <v>6122</v>
      </c>
      <c r="E160" s="33">
        <v>7.26</v>
      </c>
      <c r="G160" s="61">
        <v>154.25</v>
      </c>
      <c r="H160" s="34">
        <v>1599.14546954759</v>
      </c>
      <c r="I160" s="58">
        <v>8.28438377616856</v>
      </c>
      <c r="J160" s="58"/>
    </row>
    <row r="161" spans="3:10" ht="12.75" customHeight="1">
      <c r="C161" s="33">
        <v>402.5</v>
      </c>
      <c r="D161" s="33">
        <v>6218</v>
      </c>
      <c r="E161" s="33">
        <v>6.48</v>
      </c>
      <c r="G161" s="61">
        <v>156.25</v>
      </c>
      <c r="H161" s="34">
        <v>1622.59038034741</v>
      </c>
      <c r="I161" s="58">
        <v>7.6485152664077</v>
      </c>
      <c r="J161" s="58"/>
    </row>
    <row r="162" spans="3:10" ht="12.75" customHeight="1">
      <c r="C162" s="33">
        <v>405</v>
      </c>
      <c r="D162" s="33">
        <v>6316</v>
      </c>
      <c r="E162" s="33">
        <v>6.38</v>
      </c>
      <c r="G162" s="61">
        <v>157.25</v>
      </c>
      <c r="H162" s="34">
        <v>1634.31098240609</v>
      </c>
      <c r="I162" s="58">
        <v>9.9929334543224</v>
      </c>
      <c r="J162" s="58"/>
    </row>
    <row r="163" spans="3:10" ht="12.75" customHeight="1">
      <c r="C163" s="33">
        <v>407.5</v>
      </c>
      <c r="D163" s="33">
        <v>6415</v>
      </c>
      <c r="E163" s="33">
        <v>6.02</v>
      </c>
      <c r="G163" s="61">
        <v>158.25</v>
      </c>
      <c r="H163" s="34">
        <v>1646.03050019274</v>
      </c>
      <c r="I163" s="58">
        <v>8.95725652728099</v>
      </c>
      <c r="J163" s="58"/>
    </row>
    <row r="164" spans="3:10" ht="12.75" customHeight="1">
      <c r="C164" s="33">
        <v>410</v>
      </c>
      <c r="D164" s="33">
        <v>6517</v>
      </c>
      <c r="E164" s="33">
        <v>6.46</v>
      </c>
      <c r="G164" s="61">
        <v>159.25</v>
      </c>
      <c r="H164" s="34">
        <v>1657.74905915896</v>
      </c>
      <c r="I164" s="58">
        <v>9.88672179927411</v>
      </c>
      <c r="J164" s="58"/>
    </row>
    <row r="165" spans="3:10" ht="12.75" customHeight="1">
      <c r="C165" s="33">
        <v>412.5</v>
      </c>
      <c r="D165" s="33">
        <v>6621</v>
      </c>
      <c r="E165" s="33">
        <v>5.54</v>
      </c>
      <c r="G165" s="61">
        <v>161.25</v>
      </c>
      <c r="H165" s="34">
        <v>1681.18385037654</v>
      </c>
      <c r="I165" s="58">
        <v>8.21394021118804</v>
      </c>
      <c r="J165" s="58"/>
    </row>
    <row r="166" spans="3:10" ht="12.75" customHeight="1">
      <c r="C166" s="33">
        <v>415</v>
      </c>
      <c r="D166" s="33">
        <v>6727</v>
      </c>
      <c r="E166" s="33">
        <v>7.11</v>
      </c>
      <c r="G166" s="61">
        <v>162.25</v>
      </c>
      <c r="H166" s="34">
        <v>1692.90038147109</v>
      </c>
      <c r="I166" s="58">
        <v>9.31437856229426</v>
      </c>
      <c r="J166" s="58"/>
    </row>
    <row r="167" spans="3:10" ht="12.75" customHeight="1">
      <c r="C167" s="33">
        <v>417.5</v>
      </c>
      <c r="D167" s="33">
        <v>6835</v>
      </c>
      <c r="E167" s="33">
        <v>6.25</v>
      </c>
      <c r="G167" s="61">
        <v>163.25</v>
      </c>
      <c r="H167" s="34">
        <v>1704.61655143161</v>
      </c>
      <c r="I167" s="58">
        <v>8.22252507951545</v>
      </c>
      <c r="J167" s="58"/>
    </row>
    <row r="168" spans="3:10" ht="12.75" customHeight="1">
      <c r="C168" s="33">
        <v>420</v>
      </c>
      <c r="D168" s="33">
        <v>6945</v>
      </c>
      <c r="E168" s="33">
        <v>6.04</v>
      </c>
      <c r="G168" s="61">
        <v>164.25</v>
      </c>
      <c r="H168" s="34">
        <v>1716.33253364971</v>
      </c>
      <c r="I168" s="58">
        <v>8.26761735898555</v>
      </c>
      <c r="J168" s="58"/>
    </row>
    <row r="169" spans="3:10" ht="12.75" customHeight="1">
      <c r="C169" s="33">
        <v>422.5</v>
      </c>
      <c r="D169" s="33">
        <v>7058</v>
      </c>
      <c r="E169" s="33">
        <v>5.87</v>
      </c>
      <c r="G169" s="61">
        <v>166.25</v>
      </c>
      <c r="H169" s="34">
        <v>1739.76467636504</v>
      </c>
      <c r="I169" s="58">
        <v>7.85299503774158</v>
      </c>
      <c r="J169" s="58"/>
    </row>
    <row r="170" spans="3:10" ht="12.75" customHeight="1">
      <c r="C170" s="33">
        <v>425</v>
      </c>
      <c r="D170" s="33">
        <v>7173</v>
      </c>
      <c r="E170" s="33">
        <v>4.27</v>
      </c>
      <c r="G170" s="61">
        <v>167.25</v>
      </c>
      <c r="H170" s="34">
        <v>1751.48123158546</v>
      </c>
      <c r="I170" s="58">
        <v>7.43505852111935</v>
      </c>
      <c r="J170" s="58"/>
    </row>
    <row r="171" spans="3:10" ht="12.75" customHeight="1">
      <c r="C171" s="33">
        <v>427.5</v>
      </c>
      <c r="D171" s="33">
        <v>7290</v>
      </c>
      <c r="E171" s="33">
        <v>6.33</v>
      </c>
      <c r="G171" s="61">
        <v>168.25</v>
      </c>
      <c r="H171" s="34">
        <v>1763.19838850986</v>
      </c>
      <c r="I171" s="58">
        <v>7.98027570416743</v>
      </c>
      <c r="J171" s="58"/>
    </row>
    <row r="172" spans="3:10" ht="12.75" customHeight="1">
      <c r="C172" s="33">
        <v>430</v>
      </c>
      <c r="D172" s="33">
        <v>7410</v>
      </c>
      <c r="E172" s="33">
        <v>6.06</v>
      </c>
      <c r="G172" s="61">
        <v>171.25</v>
      </c>
      <c r="H172" s="34">
        <v>1798.35573076291</v>
      </c>
      <c r="I172" s="58">
        <v>10.5276537392499</v>
      </c>
      <c r="J172" s="58"/>
    </row>
    <row r="173" spans="3:10" ht="12.75" customHeight="1">
      <c r="C173" s="33">
        <v>432.5</v>
      </c>
      <c r="D173" s="33">
        <v>7532</v>
      </c>
      <c r="E173" s="33">
        <v>6.53</v>
      </c>
      <c r="G173" s="61">
        <v>172.25</v>
      </c>
      <c r="H173" s="34">
        <v>1810.07760369921</v>
      </c>
      <c r="I173" s="58">
        <v>7.7508213684445</v>
      </c>
      <c r="J173" s="58"/>
    </row>
    <row r="174" spans="3:10" ht="12.75" customHeight="1">
      <c r="C174" s="33">
        <v>435</v>
      </c>
      <c r="D174" s="33">
        <v>7656</v>
      </c>
      <c r="E174" s="33">
        <v>6.76</v>
      </c>
      <c r="G174" s="61">
        <v>173.25</v>
      </c>
      <c r="H174" s="34">
        <v>1821.80128087749</v>
      </c>
      <c r="I174" s="58">
        <v>8.59678036393367</v>
      </c>
      <c r="J174" s="58"/>
    </row>
    <row r="175" spans="3:10" ht="12.75" customHeight="1">
      <c r="C175" s="33">
        <v>440</v>
      </c>
      <c r="D175" s="33">
        <v>7913</v>
      </c>
      <c r="E175" s="33">
        <v>6.34</v>
      </c>
      <c r="G175" s="61">
        <v>174.25</v>
      </c>
      <c r="H175" s="34">
        <v>1833.52703156934</v>
      </c>
      <c r="I175" s="58">
        <v>9.54180662653712</v>
      </c>
      <c r="J175" s="58"/>
    </row>
    <row r="176" spans="7:10" ht="12.75" customHeight="1">
      <c r="G176" s="61">
        <v>176.25</v>
      </c>
      <c r="H176" s="34">
        <v>1856.98587852016</v>
      </c>
      <c r="I176" s="58">
        <v>4.69741294927097</v>
      </c>
      <c r="J176" s="58"/>
    </row>
    <row r="177" spans="7:10" ht="12.75" customHeight="1">
      <c r="G177" s="61">
        <v>177.25</v>
      </c>
      <c r="H177" s="34">
        <v>1868.71956126234</v>
      </c>
      <c r="I177" s="58">
        <v>5.52196168316737</v>
      </c>
      <c r="J177" s="58"/>
    </row>
    <row r="178" spans="7:10" ht="12.75" customHeight="1">
      <c r="G178" s="61">
        <v>178.25</v>
      </c>
      <c r="H178" s="34">
        <v>1880.45649048449</v>
      </c>
      <c r="I178" s="58">
        <v>5.89727671332853</v>
      </c>
      <c r="J178" s="58"/>
    </row>
    <row r="179" spans="7:10" ht="12.75" customHeight="1">
      <c r="G179" s="61">
        <v>182.25</v>
      </c>
      <c r="H179" s="34">
        <v>1927.44316022484</v>
      </c>
      <c r="I179" s="58">
        <v>9.41083478818806</v>
      </c>
      <c r="J179" s="58"/>
    </row>
    <row r="180" spans="7:10" ht="12.75" customHeight="1">
      <c r="G180" s="61">
        <v>183.25</v>
      </c>
      <c r="H180" s="34">
        <v>1939.20127178086</v>
      </c>
      <c r="I180" s="58">
        <v>11.1480835641865</v>
      </c>
      <c r="J180" s="58"/>
    </row>
    <row r="181" spans="7:10" ht="12.75" customHeight="1">
      <c r="G181" s="61">
        <v>184.25</v>
      </c>
      <c r="H181" s="34">
        <v>1950.96467690646</v>
      </c>
      <c r="I181" s="58">
        <v>14.08943463883</v>
      </c>
      <c r="J181" s="58"/>
    </row>
    <row r="182" spans="7:10" ht="12.75" customHeight="1">
      <c r="G182" s="61">
        <v>186.25</v>
      </c>
      <c r="H182" s="34">
        <v>1974.50887641279</v>
      </c>
      <c r="I182" s="58">
        <v>12.8582357756823</v>
      </c>
      <c r="J182" s="58"/>
    </row>
    <row r="183" spans="7:10" ht="12.75" customHeight="1">
      <c r="G183" s="61">
        <v>187.25</v>
      </c>
      <c r="H183" s="34">
        <v>1986.29044903671</v>
      </c>
      <c r="I183" s="58">
        <v>10.0589535650029</v>
      </c>
      <c r="J183" s="58"/>
    </row>
    <row r="184" spans="7:10" ht="12.75" customHeight="1">
      <c r="G184" s="61">
        <v>188.25</v>
      </c>
      <c r="H184" s="34">
        <v>1998.07887171661</v>
      </c>
      <c r="I184" s="58">
        <v>8.64364054992604</v>
      </c>
      <c r="J184" s="58"/>
    </row>
    <row r="185" spans="7:10" ht="12.75" customHeight="1">
      <c r="G185" s="61">
        <v>189.25</v>
      </c>
      <c r="H185" s="34">
        <v>2009.87455754409</v>
      </c>
      <c r="I185" s="58">
        <v>7.21809548520844</v>
      </c>
      <c r="J185" s="58"/>
    </row>
    <row r="186" spans="7:10" ht="12.75" customHeight="1">
      <c r="G186" s="61">
        <v>191.25</v>
      </c>
      <c r="H186" s="34">
        <v>2033.48941894816</v>
      </c>
      <c r="I186" s="58">
        <v>9.13175108021311</v>
      </c>
      <c r="J186" s="58"/>
    </row>
    <row r="187" spans="7:10" ht="12.75" customHeight="1">
      <c r="G187" s="61">
        <v>192.25</v>
      </c>
      <c r="H187" s="34">
        <v>2045.30946864796</v>
      </c>
      <c r="I187" s="58">
        <v>8.83704556324299</v>
      </c>
      <c r="J187" s="58"/>
    </row>
    <row r="188" spans="7:10" ht="12.75" customHeight="1">
      <c r="G188" s="57">
        <v>195.25</v>
      </c>
      <c r="H188" s="34">
        <v>2080.82553982561</v>
      </c>
      <c r="I188" s="35">
        <v>5.62028839584715</v>
      </c>
      <c r="J188" s="35"/>
    </row>
    <row r="189" spans="7:10" ht="12.75" customHeight="1">
      <c r="G189" s="61">
        <v>200.25</v>
      </c>
      <c r="H189" s="34">
        <v>2140.23421117186</v>
      </c>
      <c r="I189" s="35">
        <v>2.67612393405393</v>
      </c>
      <c r="J189" s="35"/>
    </row>
    <row r="190" spans="7:10" ht="12.75" customHeight="1">
      <c r="G190" s="57">
        <v>205.25</v>
      </c>
      <c r="H190" s="34">
        <v>2199.96756468749</v>
      </c>
      <c r="I190" s="35">
        <v>5.60395532495507</v>
      </c>
      <c r="J190" s="35"/>
    </row>
    <row r="191" spans="7:10" ht="12.75" customHeight="1">
      <c r="G191" s="61">
        <v>210.25</v>
      </c>
      <c r="H191" s="34">
        <v>2260.09521432249</v>
      </c>
      <c r="I191" s="35">
        <v>3.7860303424018</v>
      </c>
      <c r="J191" s="35"/>
    </row>
    <row r="192" spans="7:10" ht="12.75" customHeight="1">
      <c r="G192" s="57">
        <v>215.25</v>
      </c>
      <c r="H192" s="34">
        <v>2320.69276652686</v>
      </c>
      <c r="I192" s="35">
        <v>5.32345743967591</v>
      </c>
      <c r="J192" s="35"/>
    </row>
    <row r="193" spans="7:10" ht="12.75" customHeight="1">
      <c r="G193" s="61">
        <v>220.25</v>
      </c>
      <c r="H193" s="34">
        <v>2381.84182025061</v>
      </c>
      <c r="I193" s="35">
        <v>3.68852306133769</v>
      </c>
      <c r="J193" s="35"/>
    </row>
    <row r="194" spans="7:10" ht="12.75" customHeight="1">
      <c r="G194" s="57">
        <v>225.25</v>
      </c>
      <c r="H194" s="34">
        <v>2443.62996694374</v>
      </c>
      <c r="I194" s="35">
        <v>6.18472675203954</v>
      </c>
      <c r="J194" s="35"/>
    </row>
    <row r="195" spans="7:10" ht="12.75" customHeight="1">
      <c r="G195" s="61">
        <v>230.25</v>
      </c>
      <c r="H195" s="34">
        <v>2506.15079055624</v>
      </c>
      <c r="I195" s="35">
        <v>1.75912529169883</v>
      </c>
      <c r="J195" s="35"/>
    </row>
    <row r="196" spans="7:10" ht="12.75" customHeight="1">
      <c r="G196" s="57">
        <v>235.25</v>
      </c>
      <c r="H196" s="34">
        <v>2569.50386753811</v>
      </c>
      <c r="I196" s="35">
        <v>4.98177449237753</v>
      </c>
      <c r="J196" s="35"/>
    </row>
    <row r="197" spans="7:10" ht="12.75" customHeight="1">
      <c r="G197" s="61">
        <v>240.25</v>
      </c>
      <c r="H197" s="34">
        <v>2633.79476683936</v>
      </c>
      <c r="I197" s="35">
        <v>3.01901187135202</v>
      </c>
      <c r="J197" s="35"/>
    </row>
    <row r="198" spans="7:10" ht="12.75" customHeight="1">
      <c r="G198" s="57">
        <v>245.25</v>
      </c>
      <c r="H198" s="34">
        <v>2699.13504990999</v>
      </c>
      <c r="I198" s="35">
        <v>10.5160312721675</v>
      </c>
      <c r="J198" s="35"/>
    </row>
    <row r="199" spans="7:10" ht="12.75" customHeight="1">
      <c r="G199" s="61">
        <v>250.25</v>
      </c>
      <c r="H199" s="34">
        <v>2765.64227069999</v>
      </c>
      <c r="I199" s="35">
        <v>4.00995882829655</v>
      </c>
      <c r="J199" s="35"/>
    </row>
    <row r="200" spans="7:10" ht="12.75" customHeight="1">
      <c r="G200" s="57">
        <v>255.25</v>
      </c>
      <c r="H200" s="34">
        <v>2833.43997565936</v>
      </c>
      <c r="I200" s="35">
        <v>5.97284051759152</v>
      </c>
      <c r="J200" s="35"/>
    </row>
    <row r="201" spans="7:10" ht="12.75" customHeight="1">
      <c r="G201" s="61">
        <v>260.25</v>
      </c>
      <c r="H201" s="34">
        <v>2902.65770373811</v>
      </c>
      <c r="I201" s="35">
        <v>3.60686747941564</v>
      </c>
      <c r="J201" s="35"/>
    </row>
    <row r="202" spans="7:10" ht="12.75" customHeight="1">
      <c r="G202" s="57">
        <v>265.25</v>
      </c>
      <c r="H202" s="34">
        <v>2973.43098638624</v>
      </c>
      <c r="I202" s="35">
        <v>5.60480970255686</v>
      </c>
      <c r="J202" s="35"/>
    </row>
    <row r="203" spans="7:10" ht="12.75" customHeight="1">
      <c r="G203" s="61">
        <v>270.25</v>
      </c>
      <c r="H203" s="34">
        <v>3045.90134755374</v>
      </c>
      <c r="I203" s="35">
        <v>3.39886057734611</v>
      </c>
      <c r="J203" s="35"/>
    </row>
    <row r="204" spans="7:10" ht="12.75" customHeight="1">
      <c r="G204" s="57">
        <v>275.25</v>
      </c>
      <c r="H204" s="34">
        <v>3120.21630369061</v>
      </c>
      <c r="I204" s="35">
        <v>5.99066354589382</v>
      </c>
      <c r="J204" s="35"/>
    </row>
    <row r="205" spans="7:10" ht="12.75" customHeight="1">
      <c r="G205" s="61">
        <v>280.25</v>
      </c>
      <c r="H205" s="34">
        <v>3196.52936374686</v>
      </c>
      <c r="I205" s="35">
        <v>6.39300536088968</v>
      </c>
      <c r="J205" s="35"/>
    </row>
    <row r="206" spans="7:10" ht="12.75" customHeight="1">
      <c r="G206" s="57">
        <v>285.25</v>
      </c>
      <c r="H206" s="34">
        <v>3275.00002917249</v>
      </c>
      <c r="I206" s="35">
        <v>5.5399453199955</v>
      </c>
      <c r="J206" s="35"/>
    </row>
    <row r="207" spans="7:10" ht="12.75" customHeight="1">
      <c r="G207" s="61">
        <v>290.25</v>
      </c>
      <c r="H207" s="34">
        <v>3355.79379391749</v>
      </c>
      <c r="I207" s="35">
        <v>5.99401745538859</v>
      </c>
      <c r="J207" s="35"/>
    </row>
    <row r="208" spans="7:10" ht="12.75" customHeight="1">
      <c r="G208" s="57">
        <v>295.25</v>
      </c>
      <c r="H208" s="34">
        <v>3439.08214443186</v>
      </c>
      <c r="I208" s="35">
        <v>7.15407646809949</v>
      </c>
      <c r="J208" s="35"/>
    </row>
    <row r="209" spans="7:10" ht="12.75" customHeight="1">
      <c r="G209" s="61">
        <v>300.25</v>
      </c>
      <c r="H209" s="34">
        <v>3525.04255966561</v>
      </c>
      <c r="I209" s="35">
        <v>16.0635788120593</v>
      </c>
      <c r="J209" s="35"/>
    </row>
    <row r="210" spans="7:10" ht="12.75" customHeight="1">
      <c r="G210" s="57">
        <v>305.25</v>
      </c>
      <c r="H210" s="34">
        <v>3613.85851106874</v>
      </c>
      <c r="I210" s="35">
        <v>6.55510798970798</v>
      </c>
      <c r="J210" s="35"/>
    </row>
    <row r="211" spans="7:10" ht="12.75" customHeight="1">
      <c r="G211" s="57">
        <v>310.25</v>
      </c>
      <c r="H211" s="34">
        <v>3705.71946259124</v>
      </c>
      <c r="I211" s="35">
        <v>16.4348980548097</v>
      </c>
      <c r="J211" s="35"/>
    </row>
    <row r="212" spans="7:10" ht="12.75" customHeight="1">
      <c r="G212" s="57">
        <v>315.25</v>
      </c>
      <c r="H212" s="34">
        <v>3800.82087068311</v>
      </c>
      <c r="I212" s="35">
        <v>7.90157620860428</v>
      </c>
      <c r="J212" s="35"/>
    </row>
    <row r="213" spans="7:10" ht="12.75" customHeight="1">
      <c r="G213" s="61">
        <v>320.25</v>
      </c>
      <c r="H213" s="34">
        <v>3899.36418429436</v>
      </c>
      <c r="I213" s="35">
        <v>5.00639023179822</v>
      </c>
      <c r="J213" s="35"/>
    </row>
    <row r="214" spans="7:10" ht="12.75" customHeight="1">
      <c r="G214" s="57">
        <v>325.25</v>
      </c>
      <c r="H214" s="34">
        <v>4001.55684487499</v>
      </c>
      <c r="I214" s="35">
        <v>5.30574536517213</v>
      </c>
      <c r="J214" s="35"/>
    </row>
    <row r="215" spans="7:10" ht="12.75" customHeight="1">
      <c r="G215" s="61">
        <v>330.25</v>
      </c>
      <c r="H215" s="34">
        <v>4107.61228637499</v>
      </c>
      <c r="I215" s="35">
        <v>4.29061640597057</v>
      </c>
      <c r="J215" s="35"/>
    </row>
    <row r="216" spans="7:10" ht="12.75" customHeight="1">
      <c r="G216" s="57">
        <v>335.25</v>
      </c>
      <c r="H216" s="34">
        <v>4217.74993524436</v>
      </c>
      <c r="I216" s="35">
        <v>5.92469661283074</v>
      </c>
      <c r="J216" s="35"/>
    </row>
    <row r="217" spans="7:10" ht="12.75" customHeight="1">
      <c r="G217" s="61">
        <v>340.25</v>
      </c>
      <c r="H217" s="34">
        <v>4332.19521043311</v>
      </c>
      <c r="I217" s="35">
        <v>6.76909057652583</v>
      </c>
      <c r="J217" s="35"/>
    </row>
    <row r="218" spans="7:10" ht="12.75" customHeight="1">
      <c r="G218" s="57">
        <v>345.25</v>
      </c>
      <c r="H218" s="34">
        <v>4451.17952339124</v>
      </c>
      <c r="I218" s="35">
        <v>9.44194968287995</v>
      </c>
      <c r="J218" s="35"/>
    </row>
    <row r="219" spans="7:10" ht="12.75" customHeight="1">
      <c r="G219" s="61">
        <v>350.25</v>
      </c>
      <c r="H219" s="34">
        <v>4574.94027806874</v>
      </c>
      <c r="I219" s="35">
        <v>29.4355873420666</v>
      </c>
      <c r="J219" s="35"/>
    </row>
    <row r="220" spans="7:10" ht="12.75" customHeight="1">
      <c r="G220" s="57">
        <v>355.25</v>
      </c>
      <c r="H220" s="34">
        <v>4703.72087091561</v>
      </c>
      <c r="I220" s="35">
        <v>6.55157167751734</v>
      </c>
      <c r="J220" s="35"/>
    </row>
    <row r="221" spans="7:10" ht="12.75" customHeight="1">
      <c r="G221" s="61">
        <v>360.25</v>
      </c>
      <c r="H221" s="34">
        <v>4837.77069088186</v>
      </c>
      <c r="I221" s="35">
        <v>34.3489076577052</v>
      </c>
      <c r="J221" s="35"/>
    </row>
    <row r="222" spans="7:10" ht="12.75" customHeight="1">
      <c r="G222" s="57">
        <v>365.25</v>
      </c>
      <c r="H222" s="34">
        <v>4977.34511941749</v>
      </c>
      <c r="I222" s="35">
        <v>4.70156289271408</v>
      </c>
      <c r="J222" s="35"/>
    </row>
    <row r="223" spans="7:10" ht="12.75" customHeight="1">
      <c r="G223" s="61">
        <v>370.75</v>
      </c>
      <c r="H223" s="34">
        <v>5137.57004231485</v>
      </c>
      <c r="I223" s="35">
        <v>22.6887801454417</v>
      </c>
      <c r="J223" s="35"/>
    </row>
    <row r="224" spans="7:10" ht="12.75" customHeight="1">
      <c r="G224" s="57">
        <v>375.25</v>
      </c>
      <c r="H224" s="34">
        <v>5274.11929049686</v>
      </c>
      <c r="I224" s="35">
        <v>9.6156481230983</v>
      </c>
      <c r="J224" s="35"/>
    </row>
    <row r="225" spans="7:10" ht="12.75" customHeight="1">
      <c r="G225" s="61">
        <v>380.25</v>
      </c>
      <c r="H225" s="34">
        <v>5431.85975844061</v>
      </c>
      <c r="I225" s="35">
        <v>9.91747687758675</v>
      </c>
      <c r="J225" s="35"/>
    </row>
    <row r="226" spans="7:10" ht="12.75" customHeight="1">
      <c r="G226" s="57">
        <v>385.25</v>
      </c>
      <c r="H226" s="34">
        <v>5596.20628575374</v>
      </c>
      <c r="I226" s="35">
        <v>11.5833121521017</v>
      </c>
      <c r="J226" s="35"/>
    </row>
    <row r="227" spans="7:10" ht="12.75" customHeight="1">
      <c r="G227" s="61">
        <v>390.25</v>
      </c>
      <c r="H227" s="34">
        <v>5767.44421638624</v>
      </c>
      <c r="I227" s="35">
        <v>61.3333131109652</v>
      </c>
      <c r="J227" s="35"/>
    </row>
    <row r="228" spans="7:10" ht="12.75" customHeight="1">
      <c r="G228" s="57">
        <v>395.25</v>
      </c>
      <c r="H228" s="34">
        <v>5945.86488678811</v>
      </c>
      <c r="I228" s="35">
        <v>51.6515185634385</v>
      </c>
      <c r="J228" s="35"/>
    </row>
    <row r="229" spans="7:10" ht="12.75" customHeight="1">
      <c r="G229" s="61">
        <v>400.25</v>
      </c>
      <c r="H229" s="34">
        <v>6131.76562590936</v>
      </c>
      <c r="I229" s="35">
        <v>79.4403233909485</v>
      </c>
      <c r="J229" s="35"/>
    </row>
    <row r="230" spans="7:10" ht="12.75" customHeight="1">
      <c r="G230" s="57">
        <v>405.25</v>
      </c>
      <c r="H230" s="34">
        <v>6325.44975519999</v>
      </c>
      <c r="I230" s="35">
        <v>86.9609426457951</v>
      </c>
      <c r="J230" s="35"/>
    </row>
    <row r="231" spans="7:10" ht="12.75" customHeight="1">
      <c r="G231" s="61">
        <v>410.25</v>
      </c>
      <c r="H231" s="34">
        <v>6527.22658860999</v>
      </c>
      <c r="I231" s="35">
        <v>95.9245717426966</v>
      </c>
      <c r="J231" s="35"/>
    </row>
    <row r="232" spans="7:10" ht="12.75" customHeight="1">
      <c r="G232" s="57">
        <v>415.25</v>
      </c>
      <c r="H232" s="34">
        <v>6737.41143258936</v>
      </c>
      <c r="I232" s="35">
        <v>52.4557853515247</v>
      </c>
      <c r="J232" s="35"/>
    </row>
    <row r="233" spans="7:10" ht="12.75" customHeight="1">
      <c r="G233" s="61">
        <v>420.25</v>
      </c>
      <c r="H233" s="34">
        <v>6956.32558608811</v>
      </c>
      <c r="I233" s="35">
        <v>50.9469809511944</v>
      </c>
      <c r="J233" s="35"/>
    </row>
    <row r="234" spans="7:10" ht="12.75" customHeight="1">
      <c r="G234" s="57">
        <v>425.25</v>
      </c>
      <c r="H234" s="34">
        <v>7184.29634055624</v>
      </c>
      <c r="I234" s="35">
        <v>34.0112729339995</v>
      </c>
      <c r="J234" s="35"/>
    </row>
    <row r="235" spans="7:10" ht="12.75" customHeight="1">
      <c r="G235" s="61">
        <v>430.25</v>
      </c>
      <c r="H235" s="34">
        <v>7421.65697994374</v>
      </c>
      <c r="I235" s="35">
        <v>55.1700048001875</v>
      </c>
      <c r="J235" s="35"/>
    </row>
    <row r="236" spans="7:10" ht="12.75" customHeight="1">
      <c r="G236" s="57">
        <v>435.25</v>
      </c>
      <c r="H236" s="34">
        <v>7668.74678070061</v>
      </c>
      <c r="I236" s="35">
        <v>50.3183131999853</v>
      </c>
      <c r="J236" s="35"/>
    </row>
    <row r="237" spans="7:10" ht="12.75" customHeight="1">
      <c r="G237" s="61">
        <v>440.25</v>
      </c>
      <c r="H237" s="34">
        <v>7925.91101177686</v>
      </c>
      <c r="I237" s="35">
        <v>46.1042913239726</v>
      </c>
      <c r="J237" s="35"/>
    </row>
    <row r="238" spans="7:10" ht="12.75" customHeight="1">
      <c r="G238" s="57">
        <v>445.25</v>
      </c>
      <c r="H238" s="34">
        <v>8193.50093462249</v>
      </c>
      <c r="I238" s="35">
        <v>140.571993037819</v>
      </c>
      <c r="J238" s="35"/>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T72"/>
  <sheetViews>
    <sheetView zoomScale="70" zoomScaleNormal="70" zoomScalePageLayoutView="0" workbookViewId="0" topLeftCell="A1">
      <selection activeCell="A2" sqref="A2"/>
    </sheetView>
  </sheetViews>
  <sheetFormatPr defaultColWidth="13.28125" defaultRowHeight="13.5" customHeight="1"/>
  <cols>
    <col min="1" max="16384" width="13.28125" style="9" customWidth="1"/>
  </cols>
  <sheetData>
    <row r="1" spans="1:20" ht="41.25" customHeight="1">
      <c r="A1" s="9" t="s">
        <v>0</v>
      </c>
      <c r="B1" s="9" t="s">
        <v>1</v>
      </c>
      <c r="C1" s="9" t="s">
        <v>215</v>
      </c>
      <c r="D1" s="9" t="s">
        <v>50</v>
      </c>
      <c r="E1" s="9" t="s">
        <v>3</v>
      </c>
      <c r="F1" s="9" t="s">
        <v>4</v>
      </c>
      <c r="G1" s="9" t="s">
        <v>5</v>
      </c>
      <c r="H1" s="62" t="s">
        <v>6</v>
      </c>
      <c r="I1" s="9" t="s">
        <v>7</v>
      </c>
      <c r="J1" s="9" t="s">
        <v>8</v>
      </c>
      <c r="K1" s="63" t="s">
        <v>9</v>
      </c>
      <c r="L1" s="64" t="s">
        <v>10</v>
      </c>
      <c r="M1" s="64" t="s">
        <v>11</v>
      </c>
      <c r="N1" s="63" t="s">
        <v>60</v>
      </c>
      <c r="O1" s="63" t="s">
        <v>160</v>
      </c>
      <c r="P1" s="63" t="s">
        <v>216</v>
      </c>
      <c r="Q1" s="63" t="s">
        <v>217</v>
      </c>
      <c r="R1" s="63" t="s">
        <v>16</v>
      </c>
      <c r="S1" s="63" t="s">
        <v>15</v>
      </c>
      <c r="T1" s="63" t="s">
        <v>17</v>
      </c>
    </row>
    <row r="2" spans="1:20" ht="15" customHeight="1">
      <c r="A2" s="9" t="s">
        <v>218</v>
      </c>
      <c r="B2" s="9">
        <v>1</v>
      </c>
      <c r="C2" s="9">
        <v>17</v>
      </c>
      <c r="D2" s="9">
        <v>17</v>
      </c>
      <c r="E2" s="9">
        <v>0</v>
      </c>
      <c r="F2" s="9">
        <v>0</v>
      </c>
      <c r="G2" s="9">
        <v>139.333333333333</v>
      </c>
      <c r="H2" s="12" t="s">
        <v>19</v>
      </c>
      <c r="J2" s="9" t="s">
        <v>68</v>
      </c>
      <c r="K2" s="65" t="s">
        <v>219</v>
      </c>
      <c r="L2" s="66">
        <v>0</v>
      </c>
      <c r="M2" s="66"/>
      <c r="N2" s="67"/>
      <c r="O2" s="67"/>
      <c r="P2" s="67">
        <v>-37</v>
      </c>
      <c r="Q2" s="67">
        <v>3</v>
      </c>
      <c r="R2" s="67"/>
      <c r="S2" s="67"/>
      <c r="T2" s="10" t="s">
        <v>220</v>
      </c>
    </row>
    <row r="3" spans="2:20" ht="12.75" customHeight="1">
      <c r="B3" s="9">
        <v>12</v>
      </c>
      <c r="C3" s="9">
        <v>211</v>
      </c>
      <c r="D3" s="9">
        <v>268</v>
      </c>
      <c r="E3" s="9">
        <v>-1.03333333333333</v>
      </c>
      <c r="F3" s="9">
        <v>4.23333333333333</v>
      </c>
      <c r="G3" s="9">
        <v>89.3333333333333</v>
      </c>
      <c r="J3" s="9" t="s">
        <v>140</v>
      </c>
      <c r="K3" s="65" t="s">
        <v>221</v>
      </c>
      <c r="L3" s="65">
        <v>60</v>
      </c>
      <c r="M3" s="65">
        <v>55</v>
      </c>
      <c r="N3" s="65">
        <v>1590</v>
      </c>
      <c r="O3" s="65">
        <v>50</v>
      </c>
      <c r="P3" s="65"/>
      <c r="Q3" s="65"/>
      <c r="R3" s="65"/>
      <c r="S3" s="67" t="s">
        <v>142</v>
      </c>
      <c r="T3" s="10"/>
    </row>
    <row r="4" spans="2:20" ht="12.75" customHeight="1">
      <c r="B4" s="9">
        <v>20</v>
      </c>
      <c r="C4" s="9">
        <v>354</v>
      </c>
      <c r="D4" s="9">
        <v>415</v>
      </c>
      <c r="E4" s="9">
        <v>2.2</v>
      </c>
      <c r="F4" s="9">
        <v>6.53333333333333</v>
      </c>
      <c r="G4" s="9">
        <v>-28</v>
      </c>
      <c r="J4" s="9" t="s">
        <v>140</v>
      </c>
      <c r="K4" s="65" t="s">
        <v>222</v>
      </c>
      <c r="L4" s="65">
        <v>115</v>
      </c>
      <c r="M4" s="65">
        <v>110</v>
      </c>
      <c r="N4" s="65">
        <v>2410</v>
      </c>
      <c r="O4" s="65">
        <v>70</v>
      </c>
      <c r="P4" s="65"/>
      <c r="Q4" s="65"/>
      <c r="R4" s="65"/>
      <c r="S4" s="67" t="s">
        <v>142</v>
      </c>
      <c r="T4" s="10"/>
    </row>
    <row r="5" spans="2:20" ht="12.75" customHeight="1">
      <c r="B5" s="9">
        <v>32</v>
      </c>
      <c r="C5" s="9">
        <v>574</v>
      </c>
      <c r="D5" s="9">
        <v>578</v>
      </c>
      <c r="E5" s="9">
        <v>0.16666666666666702</v>
      </c>
      <c r="F5" s="9">
        <v>8.83333333333333</v>
      </c>
      <c r="G5" s="9">
        <v>42.6666666666667</v>
      </c>
      <c r="J5" s="9" t="s">
        <v>140</v>
      </c>
      <c r="K5" s="65" t="s">
        <v>223</v>
      </c>
      <c r="L5" s="65">
        <v>160</v>
      </c>
      <c r="M5" s="65">
        <v>155</v>
      </c>
      <c r="N5" s="65">
        <v>3240</v>
      </c>
      <c r="O5" s="65">
        <v>60</v>
      </c>
      <c r="P5" s="65"/>
      <c r="Q5" s="65"/>
      <c r="R5" s="65"/>
      <c r="S5" s="67" t="s">
        <v>142</v>
      </c>
      <c r="T5" s="65"/>
    </row>
    <row r="6" spans="2:20" ht="12.75" customHeight="1">
      <c r="B6" s="9">
        <v>40</v>
      </c>
      <c r="C6" s="9">
        <v>723</v>
      </c>
      <c r="D6" s="9">
        <v>674</v>
      </c>
      <c r="E6" s="9">
        <v>0.0333333333333334</v>
      </c>
      <c r="F6" s="9">
        <v>5.7</v>
      </c>
      <c r="G6" s="9">
        <v>163.333333333333</v>
      </c>
      <c r="J6" s="9" t="s">
        <v>140</v>
      </c>
      <c r="K6" s="65" t="s">
        <v>224</v>
      </c>
      <c r="L6" s="65">
        <v>200</v>
      </c>
      <c r="M6" s="65">
        <v>195</v>
      </c>
      <c r="N6" s="65">
        <v>3840</v>
      </c>
      <c r="O6" s="65">
        <v>80</v>
      </c>
      <c r="P6" s="65"/>
      <c r="Q6" s="65"/>
      <c r="R6" s="65"/>
      <c r="S6" s="67" t="s">
        <v>142</v>
      </c>
      <c r="T6" s="65"/>
    </row>
    <row r="7" spans="2:20" ht="12.75" customHeight="1">
      <c r="B7" s="9">
        <v>50</v>
      </c>
      <c r="C7" s="9">
        <v>913</v>
      </c>
      <c r="D7" s="9">
        <v>827</v>
      </c>
      <c r="E7" s="9">
        <v>-0.533333333333333</v>
      </c>
      <c r="F7" s="9">
        <v>6.13333333333333</v>
      </c>
      <c r="G7" s="9">
        <v>137.666666666667</v>
      </c>
      <c r="J7" s="9" t="s">
        <v>140</v>
      </c>
      <c r="K7" s="65" t="s">
        <v>225</v>
      </c>
      <c r="L7" s="65">
        <v>225</v>
      </c>
      <c r="M7" s="65">
        <v>220</v>
      </c>
      <c r="N7" s="65">
        <v>4290</v>
      </c>
      <c r="O7" s="65">
        <v>70</v>
      </c>
      <c r="P7" s="65"/>
      <c r="Q7" s="65"/>
      <c r="R7" s="65"/>
      <c r="S7" s="67" t="s">
        <v>142</v>
      </c>
      <c r="T7" s="65"/>
    </row>
    <row r="8" spans="2:20" ht="12.75" customHeight="1">
      <c r="B8" s="9">
        <v>60</v>
      </c>
      <c r="C8" s="9">
        <v>1107</v>
      </c>
      <c r="D8" s="9">
        <v>1021</v>
      </c>
      <c r="E8" s="9">
        <v>1.8</v>
      </c>
      <c r="F8" s="9">
        <v>4.53333333333333</v>
      </c>
      <c r="G8" s="9">
        <v>-72.3333333333333</v>
      </c>
      <c r="J8" s="9" t="s">
        <v>140</v>
      </c>
      <c r="K8" s="65" t="s">
        <v>226</v>
      </c>
      <c r="L8" s="65">
        <v>244</v>
      </c>
      <c r="M8" s="65">
        <v>239</v>
      </c>
      <c r="N8" s="65">
        <v>5390</v>
      </c>
      <c r="O8" s="65">
        <v>60</v>
      </c>
      <c r="P8" s="65"/>
      <c r="Q8" s="65"/>
      <c r="R8" s="65"/>
      <c r="S8" s="67" t="s">
        <v>142</v>
      </c>
      <c r="T8" s="67"/>
    </row>
    <row r="9" spans="2:20" ht="12.75" customHeight="1">
      <c r="B9" s="9">
        <v>70</v>
      </c>
      <c r="C9" s="9">
        <v>1305</v>
      </c>
      <c r="D9" s="9">
        <v>1235</v>
      </c>
      <c r="E9" s="9">
        <v>-0.5</v>
      </c>
      <c r="F9" s="9">
        <v>3.56666666666667</v>
      </c>
      <c r="G9" s="9">
        <v>-143</v>
      </c>
      <c r="J9" s="9" t="s">
        <v>140</v>
      </c>
      <c r="K9" s="65" t="s">
        <v>227</v>
      </c>
      <c r="L9" s="65">
        <v>270</v>
      </c>
      <c r="M9" s="65">
        <v>265</v>
      </c>
      <c r="N9" s="65">
        <v>6050</v>
      </c>
      <c r="O9" s="65">
        <v>80</v>
      </c>
      <c r="P9" s="65"/>
      <c r="Q9" s="65"/>
      <c r="R9" s="65"/>
      <c r="S9" s="67" t="s">
        <v>142</v>
      </c>
      <c r="T9" s="67"/>
    </row>
    <row r="10" spans="2:20" ht="12.75" customHeight="1">
      <c r="B10" s="9">
        <v>80</v>
      </c>
      <c r="C10" s="9">
        <v>1506</v>
      </c>
      <c r="D10" s="9">
        <v>1399</v>
      </c>
      <c r="E10" s="9">
        <v>1.06666666666667</v>
      </c>
      <c r="F10" s="9">
        <v>4.4</v>
      </c>
      <c r="G10" s="9">
        <v>-121.666666666667</v>
      </c>
      <c r="J10" s="9" t="s">
        <v>140</v>
      </c>
      <c r="K10" s="65" t="s">
        <v>228</v>
      </c>
      <c r="L10" s="65">
        <v>285</v>
      </c>
      <c r="M10" s="65">
        <v>280</v>
      </c>
      <c r="N10" s="65">
        <v>6480</v>
      </c>
      <c r="O10" s="65">
        <v>80</v>
      </c>
      <c r="P10" s="65"/>
      <c r="Q10" s="65"/>
      <c r="R10" s="65"/>
      <c r="S10" s="67" t="s">
        <v>142</v>
      </c>
      <c r="T10" s="67"/>
    </row>
    <row r="11" spans="2:20" ht="12.75" customHeight="1">
      <c r="B11" s="9">
        <v>90</v>
      </c>
      <c r="C11" s="9">
        <v>1711</v>
      </c>
      <c r="D11" s="9">
        <v>1620</v>
      </c>
      <c r="E11" s="9">
        <v>1.26666666666667</v>
      </c>
      <c r="F11" s="9">
        <v>5.56666666666667</v>
      </c>
      <c r="G11" s="9">
        <v>97.3333333333333</v>
      </c>
      <c r="J11" s="9" t="s">
        <v>140</v>
      </c>
      <c r="K11" s="65" t="s">
        <v>229</v>
      </c>
      <c r="L11" s="65">
        <v>293</v>
      </c>
      <c r="M11" s="65">
        <v>288</v>
      </c>
      <c r="N11" s="65">
        <v>6620</v>
      </c>
      <c r="O11" s="65">
        <v>100</v>
      </c>
      <c r="P11" s="65"/>
      <c r="Q11" s="65"/>
      <c r="R11" s="65"/>
      <c r="S11" s="67" t="s">
        <v>142</v>
      </c>
      <c r="T11" s="67"/>
    </row>
    <row r="12" spans="2:20" ht="12.75" customHeight="1">
      <c r="B12" s="9">
        <v>100</v>
      </c>
      <c r="C12" s="9">
        <v>1920</v>
      </c>
      <c r="D12" s="9">
        <v>1868</v>
      </c>
      <c r="E12" s="9">
        <v>-1.3</v>
      </c>
      <c r="F12" s="9">
        <v>4.1</v>
      </c>
      <c r="G12" s="9">
        <v>146.333333333333</v>
      </c>
      <c r="J12" s="9" t="s">
        <v>140</v>
      </c>
      <c r="K12" s="65" t="s">
        <v>230</v>
      </c>
      <c r="L12" s="65">
        <v>305</v>
      </c>
      <c r="M12" s="65">
        <v>300</v>
      </c>
      <c r="N12" s="65">
        <v>6770</v>
      </c>
      <c r="O12" s="65">
        <v>70</v>
      </c>
      <c r="P12" s="65"/>
      <c r="Q12" s="65"/>
      <c r="R12" s="65"/>
      <c r="S12" s="67" t="s">
        <v>142</v>
      </c>
      <c r="T12" s="65"/>
    </row>
    <row r="13" spans="2:20" ht="12.75" customHeight="1">
      <c r="B13" s="9">
        <v>110</v>
      </c>
      <c r="C13" s="9">
        <v>2133</v>
      </c>
      <c r="D13" s="9">
        <v>2114</v>
      </c>
      <c r="E13" s="9">
        <v>-3.06666666666667</v>
      </c>
      <c r="F13" s="9">
        <v>2.53333333333333</v>
      </c>
      <c r="G13" s="9">
        <v>-157.333333333333</v>
      </c>
      <c r="J13" s="9" t="s">
        <v>140</v>
      </c>
      <c r="K13" s="65" t="s">
        <v>231</v>
      </c>
      <c r="L13" s="65">
        <v>315</v>
      </c>
      <c r="M13" s="65">
        <v>310</v>
      </c>
      <c r="N13" s="65">
        <v>6680</v>
      </c>
      <c r="O13" s="65">
        <v>80</v>
      </c>
      <c r="P13" s="65"/>
      <c r="Q13" s="65"/>
      <c r="R13" s="65"/>
      <c r="S13" s="67" t="s">
        <v>142</v>
      </c>
      <c r="T13" s="65"/>
    </row>
    <row r="14" spans="2:20" ht="12.75" customHeight="1">
      <c r="B14" s="9">
        <v>120</v>
      </c>
      <c r="C14" s="9">
        <v>2349</v>
      </c>
      <c r="D14" s="9">
        <v>2366</v>
      </c>
      <c r="E14" s="9">
        <v>-1.36666666666667</v>
      </c>
      <c r="F14" s="9">
        <v>7.96666666666667</v>
      </c>
      <c r="G14" s="9">
        <v>290.333333333333</v>
      </c>
      <c r="J14" s="9" t="s">
        <v>140</v>
      </c>
      <c r="K14" s="65" t="s">
        <v>232</v>
      </c>
      <c r="L14" s="65">
        <v>325</v>
      </c>
      <c r="M14" s="65">
        <v>320</v>
      </c>
      <c r="N14" s="65">
        <v>8970</v>
      </c>
      <c r="O14" s="65">
        <v>200</v>
      </c>
      <c r="P14" s="65"/>
      <c r="Q14" s="65"/>
      <c r="R14" s="65"/>
      <c r="S14" s="67" t="s">
        <v>142</v>
      </c>
      <c r="T14" s="10"/>
    </row>
    <row r="15" spans="2:20" ht="12.75" customHeight="1">
      <c r="B15" s="9">
        <v>130</v>
      </c>
      <c r="C15" s="9">
        <v>2569</v>
      </c>
      <c r="D15" s="9">
        <v>2709</v>
      </c>
      <c r="E15" s="9">
        <v>-1.13333333333333</v>
      </c>
      <c r="F15" s="9">
        <v>4.6</v>
      </c>
      <c r="G15" s="9">
        <v>59.6666666666667</v>
      </c>
      <c r="J15" s="9" t="s">
        <v>140</v>
      </c>
      <c r="K15" s="65" t="s">
        <v>233</v>
      </c>
      <c r="L15" s="65">
        <v>335</v>
      </c>
      <c r="M15" s="65">
        <v>330</v>
      </c>
      <c r="N15" s="65">
        <v>7770</v>
      </c>
      <c r="O15" s="65">
        <v>100</v>
      </c>
      <c r="P15" s="65"/>
      <c r="Q15" s="65"/>
      <c r="R15" s="65"/>
      <c r="S15" s="67" t="s">
        <v>142</v>
      </c>
      <c r="T15" s="10"/>
    </row>
    <row r="16" spans="2:20" ht="12.75" customHeight="1">
      <c r="B16" s="9">
        <v>140</v>
      </c>
      <c r="C16" s="9">
        <v>2793</v>
      </c>
      <c r="D16" s="9">
        <v>2894</v>
      </c>
      <c r="E16" s="9">
        <v>-0.16666666666666702</v>
      </c>
      <c r="F16" s="9">
        <v>5.03333333333333</v>
      </c>
      <c r="G16" s="9">
        <v>96.3333333333333</v>
      </c>
      <c r="J16" s="9" t="s">
        <v>140</v>
      </c>
      <c r="K16" s="65" t="s">
        <v>234</v>
      </c>
      <c r="L16" s="65">
        <v>357</v>
      </c>
      <c r="M16" s="65">
        <v>353</v>
      </c>
      <c r="N16" s="65">
        <v>7300</v>
      </c>
      <c r="O16" s="65">
        <v>100</v>
      </c>
      <c r="P16" s="65"/>
      <c r="Q16" s="65"/>
      <c r="R16" s="65"/>
      <c r="S16" s="67" t="s">
        <v>142</v>
      </c>
      <c r="T16" s="10"/>
    </row>
    <row r="17" spans="2:20" ht="12.75" customHeight="1">
      <c r="B17" s="9">
        <v>152</v>
      </c>
      <c r="C17" s="9">
        <v>3067</v>
      </c>
      <c r="D17" s="9">
        <v>3288</v>
      </c>
      <c r="E17" s="9">
        <v>0.30000000000000004</v>
      </c>
      <c r="F17" s="9">
        <v>7.8</v>
      </c>
      <c r="G17" s="9">
        <v>168</v>
      </c>
      <c r="J17" s="9" t="s">
        <v>140</v>
      </c>
      <c r="K17" s="65" t="s">
        <v>235</v>
      </c>
      <c r="L17" s="65">
        <v>365</v>
      </c>
      <c r="M17" s="65">
        <v>360</v>
      </c>
      <c r="N17" s="65">
        <v>8900</v>
      </c>
      <c r="O17" s="65">
        <v>100</v>
      </c>
      <c r="P17" s="65"/>
      <c r="Q17" s="65"/>
      <c r="R17" s="65"/>
      <c r="S17" s="67" t="s">
        <v>142</v>
      </c>
      <c r="T17" s="65"/>
    </row>
    <row r="18" spans="2:20" ht="12.75" customHeight="1">
      <c r="B18" s="9">
        <v>160</v>
      </c>
      <c r="C18" s="9">
        <v>3252</v>
      </c>
      <c r="D18" s="9">
        <v>3476</v>
      </c>
      <c r="E18" s="9">
        <v>-1.53333333333333</v>
      </c>
      <c r="F18" s="9">
        <v>3.23333333333333</v>
      </c>
      <c r="G18" s="9">
        <v>-137</v>
      </c>
      <c r="J18" s="9" t="s">
        <v>140</v>
      </c>
      <c r="K18" s="65" t="s">
        <v>236</v>
      </c>
      <c r="L18" s="65">
        <v>372</v>
      </c>
      <c r="M18" s="65">
        <v>368</v>
      </c>
      <c r="N18" s="65">
        <v>9260</v>
      </c>
      <c r="O18" s="65">
        <v>100</v>
      </c>
      <c r="P18" s="65"/>
      <c r="Q18" s="65"/>
      <c r="R18" s="65"/>
      <c r="S18" s="67" t="s">
        <v>142</v>
      </c>
      <c r="T18" s="10"/>
    </row>
    <row r="19" spans="2:20" ht="12.75" customHeight="1">
      <c r="B19" s="9">
        <v>170</v>
      </c>
      <c r="C19" s="9">
        <v>3488</v>
      </c>
      <c r="D19" s="9">
        <v>3762</v>
      </c>
      <c r="E19" s="9">
        <v>-1.36666666666667</v>
      </c>
      <c r="F19" s="9">
        <v>4.63333333333333</v>
      </c>
      <c r="G19" s="9">
        <v>81.6666666666667</v>
      </c>
      <c r="J19" s="9" t="s">
        <v>20</v>
      </c>
      <c r="K19" s="65" t="s">
        <v>237</v>
      </c>
      <c r="L19" s="65">
        <v>375</v>
      </c>
      <c r="M19" s="65">
        <v>372</v>
      </c>
      <c r="N19" s="65">
        <v>9220</v>
      </c>
      <c r="O19" s="65">
        <v>80</v>
      </c>
      <c r="P19" s="65"/>
      <c r="Q19" s="65"/>
      <c r="R19" s="65"/>
      <c r="S19" s="65" t="s">
        <v>238</v>
      </c>
      <c r="T19" s="10"/>
    </row>
    <row r="20" spans="2:20" ht="12.75" customHeight="1">
      <c r="B20" s="9">
        <v>180</v>
      </c>
      <c r="C20" s="9">
        <v>3726</v>
      </c>
      <c r="D20" s="9">
        <v>4074</v>
      </c>
      <c r="E20" s="9">
        <v>-2.16666666666667</v>
      </c>
      <c r="F20" s="9">
        <v>4.26666666666667</v>
      </c>
      <c r="G20" s="9">
        <v>65.6666666666667</v>
      </c>
      <c r="J20" s="9" t="s">
        <v>140</v>
      </c>
      <c r="K20" s="65" t="s">
        <v>239</v>
      </c>
      <c r="L20" s="65">
        <v>379</v>
      </c>
      <c r="M20" s="65">
        <v>375</v>
      </c>
      <c r="N20" s="65">
        <v>9540</v>
      </c>
      <c r="O20" s="65">
        <v>100</v>
      </c>
      <c r="P20" s="65"/>
      <c r="Q20" s="65"/>
      <c r="R20" s="65"/>
      <c r="S20" s="67" t="s">
        <v>142</v>
      </c>
      <c r="T20" s="10"/>
    </row>
    <row r="21" spans="2:20" ht="12.75" customHeight="1">
      <c r="B21" s="9">
        <v>190</v>
      </c>
      <c r="C21" s="9">
        <v>3969</v>
      </c>
      <c r="D21" s="9">
        <v>4431</v>
      </c>
      <c r="E21" s="9">
        <v>2.73333333333333</v>
      </c>
      <c r="F21" s="9">
        <v>5.7</v>
      </c>
      <c r="G21" s="9">
        <v>35.3333333333333</v>
      </c>
      <c r="J21" s="9" t="s">
        <v>140</v>
      </c>
      <c r="K21" s="65" t="s">
        <v>240</v>
      </c>
      <c r="L21" s="65">
        <v>388</v>
      </c>
      <c r="M21" s="65">
        <v>382</v>
      </c>
      <c r="N21" s="65">
        <v>11100</v>
      </c>
      <c r="O21" s="65">
        <v>100</v>
      </c>
      <c r="P21" s="65"/>
      <c r="Q21" s="65"/>
      <c r="R21" s="65" t="s">
        <v>84</v>
      </c>
      <c r="S21" s="67" t="s">
        <v>142</v>
      </c>
      <c r="T21" s="10" t="s">
        <v>28</v>
      </c>
    </row>
    <row r="22" spans="2:20" ht="12.75" customHeight="1">
      <c r="B22" s="9">
        <v>200</v>
      </c>
      <c r="C22" s="9">
        <v>4216</v>
      </c>
      <c r="D22" s="9">
        <v>4794</v>
      </c>
      <c r="E22" s="9">
        <v>-0.5666666666666671</v>
      </c>
      <c r="F22" s="9">
        <v>3.53333333333333</v>
      </c>
      <c r="G22" s="9">
        <v>159.333333333333</v>
      </c>
      <c r="J22" s="9" t="s">
        <v>20</v>
      </c>
      <c r="K22" s="65" t="s">
        <v>241</v>
      </c>
      <c r="L22" s="65">
        <v>391</v>
      </c>
      <c r="M22" s="65">
        <v>388</v>
      </c>
      <c r="N22" s="65">
        <v>9390</v>
      </c>
      <c r="O22" s="65">
        <v>100</v>
      </c>
      <c r="P22" s="65"/>
      <c r="Q22" s="65"/>
      <c r="R22" s="65"/>
      <c r="S22" s="65" t="s">
        <v>242</v>
      </c>
      <c r="T22" s="10"/>
    </row>
    <row r="23" spans="2:20" ht="12.75" customHeight="1">
      <c r="B23" s="9">
        <v>208</v>
      </c>
      <c r="C23" s="9">
        <v>4415</v>
      </c>
      <c r="D23" s="9">
        <v>4985</v>
      </c>
      <c r="E23" s="9">
        <v>1.3</v>
      </c>
      <c r="F23" s="9">
        <v>6.4</v>
      </c>
      <c r="G23" s="9">
        <v>26.3333333333333</v>
      </c>
      <c r="K23" s="10"/>
      <c r="L23" s="10"/>
      <c r="M23" s="10"/>
      <c r="N23" s="10"/>
      <c r="O23" s="10"/>
      <c r="P23" s="10"/>
      <c r="Q23" s="10"/>
      <c r="R23" s="10"/>
      <c r="S23" s="67"/>
      <c r="T23" s="10"/>
    </row>
    <row r="24" spans="2:20" ht="12.75" customHeight="1">
      <c r="B24" s="9">
        <v>216</v>
      </c>
      <c r="C24" s="9">
        <v>4618</v>
      </c>
      <c r="D24" s="9">
        <v>5346</v>
      </c>
      <c r="E24" s="9">
        <v>1.26666666666667</v>
      </c>
      <c r="F24" s="9">
        <v>7.76666666666667</v>
      </c>
      <c r="G24" s="9">
        <v>-8.66666666666667</v>
      </c>
      <c r="K24" s="10" t="s">
        <v>6</v>
      </c>
      <c r="L24" s="10"/>
      <c r="M24" s="10"/>
      <c r="N24" s="10"/>
      <c r="O24" s="10"/>
      <c r="P24" s="10"/>
      <c r="Q24" s="10"/>
      <c r="R24" s="10"/>
      <c r="S24" s="65"/>
      <c r="T24" s="10"/>
    </row>
    <row r="25" spans="2:20" ht="12.75" customHeight="1">
      <c r="B25" s="9">
        <v>224</v>
      </c>
      <c r="C25" s="9">
        <v>4822</v>
      </c>
      <c r="D25" s="9">
        <v>5567</v>
      </c>
      <c r="E25" s="9">
        <v>0.9666666666666661</v>
      </c>
      <c r="F25" s="9">
        <v>3.23333333333333</v>
      </c>
      <c r="G25" s="9">
        <v>-48.3333333333333</v>
      </c>
      <c r="K25" s="65" t="s">
        <v>243</v>
      </c>
      <c r="L25" s="10"/>
      <c r="M25" s="10"/>
      <c r="N25" s="10"/>
      <c r="O25" s="10"/>
      <c r="P25" s="10"/>
      <c r="Q25" s="10"/>
      <c r="R25" s="10"/>
      <c r="S25" s="10"/>
      <c r="T25" s="10"/>
    </row>
    <row r="26" spans="2:20" ht="12.75" customHeight="1">
      <c r="B26" s="9">
        <v>228</v>
      </c>
      <c r="C26" s="9">
        <v>4925</v>
      </c>
      <c r="D26" s="9">
        <v>5661</v>
      </c>
      <c r="E26" s="9">
        <v>2.3</v>
      </c>
      <c r="F26" s="9">
        <v>4.63333333333333</v>
      </c>
      <c r="G26" s="9">
        <v>-74.6666666666667</v>
      </c>
      <c r="K26" s="10" t="s">
        <v>244</v>
      </c>
      <c r="L26" s="10"/>
      <c r="M26" s="10"/>
      <c r="N26" s="10"/>
      <c r="O26" s="10"/>
      <c r="P26" s="10"/>
      <c r="Q26" s="10"/>
      <c r="R26" s="10"/>
      <c r="S26" s="10"/>
      <c r="T26" s="10"/>
    </row>
    <row r="27" spans="2:20" ht="12.75" customHeight="1">
      <c r="B27" s="9">
        <v>232</v>
      </c>
      <c r="C27" s="9">
        <v>5029</v>
      </c>
      <c r="D27" s="9">
        <v>5768</v>
      </c>
      <c r="E27" s="9">
        <v>1.06666666666667</v>
      </c>
      <c r="F27" s="9">
        <v>8.2</v>
      </c>
      <c r="G27" s="9">
        <v>-32.3333333333333</v>
      </c>
      <c r="K27" s="10"/>
      <c r="L27" s="10"/>
      <c r="M27" s="10"/>
      <c r="N27" s="10"/>
      <c r="O27" s="10"/>
      <c r="P27" s="10"/>
      <c r="Q27" s="10"/>
      <c r="R27" s="10"/>
      <c r="S27" s="10"/>
      <c r="T27" s="10"/>
    </row>
    <row r="28" spans="2:20" ht="12.75" customHeight="1">
      <c r="B28" s="9">
        <v>236</v>
      </c>
      <c r="C28" s="9">
        <v>5134</v>
      </c>
      <c r="D28" s="9">
        <v>5887</v>
      </c>
      <c r="E28" s="9">
        <v>0.9</v>
      </c>
      <c r="F28" s="9">
        <v>6.4</v>
      </c>
      <c r="G28" s="9">
        <v>-37.6666666666667</v>
      </c>
      <c r="K28" s="10"/>
      <c r="L28" s="10"/>
      <c r="M28" s="10"/>
      <c r="N28" s="10"/>
      <c r="O28" s="10"/>
      <c r="P28" s="10"/>
      <c r="Q28" s="10"/>
      <c r="R28" s="10"/>
      <c r="S28" s="10"/>
      <c r="T28" s="10"/>
    </row>
    <row r="29" spans="2:20" ht="12.75" customHeight="1">
      <c r="B29" s="9">
        <v>240</v>
      </c>
      <c r="C29" s="9">
        <v>5239</v>
      </c>
      <c r="D29" s="9">
        <v>6001</v>
      </c>
      <c r="E29" s="9">
        <v>2.1</v>
      </c>
      <c r="F29" s="9">
        <v>5.26666666666667</v>
      </c>
      <c r="G29" s="9">
        <v>-22.6666666666667</v>
      </c>
      <c r="K29" s="10"/>
      <c r="L29" s="10"/>
      <c r="M29" s="10"/>
      <c r="N29" s="10"/>
      <c r="O29" s="10"/>
      <c r="P29" s="10"/>
      <c r="Q29" s="10"/>
      <c r="R29" s="10"/>
      <c r="S29" s="10"/>
      <c r="T29" s="10"/>
    </row>
    <row r="30" spans="2:7" ht="12.75" customHeight="1">
      <c r="B30" s="9">
        <v>242</v>
      </c>
      <c r="C30" s="9">
        <v>5291</v>
      </c>
      <c r="D30" s="9">
        <v>6066</v>
      </c>
      <c r="E30" s="9">
        <v>-0.5</v>
      </c>
      <c r="F30" s="9">
        <v>9.16666666666667</v>
      </c>
      <c r="G30" s="9">
        <v>24.6666666666667</v>
      </c>
    </row>
    <row r="31" spans="2:7" ht="12.75" customHeight="1">
      <c r="B31" s="9">
        <v>244</v>
      </c>
      <c r="C31" s="9">
        <v>5344</v>
      </c>
      <c r="D31" s="9">
        <v>6141</v>
      </c>
      <c r="E31" s="9">
        <v>2.53333333333333</v>
      </c>
      <c r="F31" s="9">
        <v>5.9</v>
      </c>
      <c r="G31" s="9">
        <v>-19</v>
      </c>
    </row>
    <row r="32" spans="2:7" ht="12.75" customHeight="1">
      <c r="B32" s="9">
        <v>252</v>
      </c>
      <c r="C32" s="9">
        <v>5557</v>
      </c>
      <c r="D32" s="9">
        <v>6350</v>
      </c>
      <c r="E32" s="9">
        <v>0.30000000000000004</v>
      </c>
      <c r="F32" s="9">
        <v>6</v>
      </c>
      <c r="G32" s="9">
        <v>-22.3333333333333</v>
      </c>
    </row>
    <row r="33" spans="2:7" ht="12.75" customHeight="1">
      <c r="B33" s="9">
        <v>254</v>
      </c>
      <c r="C33" s="9">
        <v>5611</v>
      </c>
      <c r="D33" s="9">
        <v>6396</v>
      </c>
      <c r="E33" s="9">
        <v>2.53333333333333</v>
      </c>
      <c r="F33" s="9">
        <v>5.86666666666667</v>
      </c>
      <c r="G33" s="9">
        <v>-53.3333333333333</v>
      </c>
    </row>
    <row r="34" spans="2:7" ht="12.75" customHeight="1">
      <c r="B34" s="9">
        <v>256</v>
      </c>
      <c r="C34" s="9">
        <v>5665</v>
      </c>
      <c r="D34" s="9">
        <v>6447</v>
      </c>
      <c r="E34" s="9">
        <v>1.86666666666667</v>
      </c>
      <c r="F34" s="9">
        <v>7.8</v>
      </c>
      <c r="G34" s="9">
        <v>4</v>
      </c>
    </row>
    <row r="35" spans="2:7" ht="12.75" customHeight="1">
      <c r="B35" s="9">
        <v>258</v>
      </c>
      <c r="C35" s="9">
        <v>5719</v>
      </c>
      <c r="D35" s="9">
        <v>6506</v>
      </c>
      <c r="E35" s="9">
        <v>0.33333333333333304</v>
      </c>
      <c r="F35" s="9">
        <v>8.6</v>
      </c>
      <c r="G35" s="9">
        <v>141</v>
      </c>
    </row>
    <row r="36" spans="2:7" ht="12.75" customHeight="1">
      <c r="B36" s="9">
        <v>260</v>
      </c>
      <c r="C36" s="9">
        <v>5773</v>
      </c>
      <c r="D36" s="9">
        <v>6573</v>
      </c>
      <c r="E36" s="9">
        <v>3</v>
      </c>
      <c r="F36" s="9">
        <v>5.66666666666667</v>
      </c>
      <c r="G36" s="9">
        <v>15</v>
      </c>
    </row>
    <row r="37" spans="2:7" ht="12.75" customHeight="1">
      <c r="B37" s="9">
        <v>262</v>
      </c>
      <c r="C37" s="9">
        <v>5827</v>
      </c>
      <c r="D37" s="9">
        <v>6639</v>
      </c>
      <c r="E37" s="9">
        <v>0.5666666666666671</v>
      </c>
      <c r="F37" s="9">
        <v>6.8</v>
      </c>
      <c r="G37" s="9">
        <v>-48</v>
      </c>
    </row>
    <row r="38" spans="2:7" ht="12.75" customHeight="1">
      <c r="B38" s="9">
        <v>264</v>
      </c>
      <c r="C38" s="9">
        <v>5881</v>
      </c>
      <c r="D38" s="9">
        <v>6702</v>
      </c>
      <c r="E38" s="9">
        <v>0.9666666666666661</v>
      </c>
      <c r="F38" s="9">
        <v>2.96666666666667</v>
      </c>
      <c r="G38" s="9">
        <v>-4.66666666666667</v>
      </c>
    </row>
    <row r="39" spans="2:7" ht="12.75" customHeight="1">
      <c r="B39" s="9">
        <v>266</v>
      </c>
      <c r="C39" s="9">
        <v>5936</v>
      </c>
      <c r="D39" s="9">
        <v>6763</v>
      </c>
      <c r="E39" s="9">
        <v>2.7</v>
      </c>
      <c r="F39" s="9">
        <v>8.26666666666667</v>
      </c>
      <c r="G39" s="9">
        <v>40.3333333333333</v>
      </c>
    </row>
    <row r="40" spans="2:7" ht="12.75" customHeight="1">
      <c r="B40" s="9">
        <v>268</v>
      </c>
      <c r="C40" s="9">
        <v>5990</v>
      </c>
      <c r="D40" s="9">
        <v>6825</v>
      </c>
      <c r="E40" s="9">
        <v>3.2</v>
      </c>
      <c r="F40" s="9">
        <v>5.63333333333333</v>
      </c>
      <c r="G40" s="9">
        <v>2.33333333333333</v>
      </c>
    </row>
    <row r="41" spans="2:7" ht="12.75" customHeight="1">
      <c r="B41" s="9">
        <v>272</v>
      </c>
      <c r="C41" s="9">
        <v>6100</v>
      </c>
      <c r="D41" s="9">
        <v>6967</v>
      </c>
      <c r="E41" s="9">
        <v>2</v>
      </c>
      <c r="F41" s="9">
        <v>4.3</v>
      </c>
      <c r="G41" s="9">
        <v>-54.3333333333333</v>
      </c>
    </row>
    <row r="42" spans="2:7" ht="12.75" customHeight="1">
      <c r="B42" s="9">
        <v>274</v>
      </c>
      <c r="C42" s="9">
        <v>6155</v>
      </c>
      <c r="D42" s="9">
        <v>7051</v>
      </c>
      <c r="E42" s="9">
        <v>0.133333333333333</v>
      </c>
      <c r="F42" s="9">
        <v>5.1</v>
      </c>
      <c r="G42" s="9">
        <v>101.333333333333</v>
      </c>
    </row>
    <row r="43" spans="2:7" ht="12.75" customHeight="1">
      <c r="B43" s="9">
        <v>282</v>
      </c>
      <c r="C43" s="9">
        <v>6377</v>
      </c>
      <c r="D43" s="9">
        <v>7310</v>
      </c>
      <c r="E43" s="9">
        <v>1.83333333333333</v>
      </c>
      <c r="F43" s="9">
        <v>5.33333333333333</v>
      </c>
      <c r="G43" s="9">
        <v>-87.3333333333333</v>
      </c>
    </row>
    <row r="44" spans="2:7" ht="12.75" customHeight="1">
      <c r="B44" s="9">
        <v>284</v>
      </c>
      <c r="C44" s="9">
        <v>6433</v>
      </c>
      <c r="D44" s="9">
        <v>7360</v>
      </c>
      <c r="E44" s="9">
        <v>1.73333333333333</v>
      </c>
      <c r="F44" s="9">
        <v>4.5</v>
      </c>
      <c r="G44" s="9">
        <v>-56.3333333333333</v>
      </c>
    </row>
    <row r="45" spans="2:7" ht="12.75" customHeight="1">
      <c r="B45" s="9">
        <v>285</v>
      </c>
      <c r="C45" s="9">
        <v>6461</v>
      </c>
      <c r="D45" s="9">
        <v>7384</v>
      </c>
      <c r="E45" s="9">
        <v>1.8</v>
      </c>
      <c r="F45" s="9">
        <v>4.56666666666667</v>
      </c>
      <c r="G45" s="9">
        <v>-63</v>
      </c>
    </row>
    <row r="46" spans="2:7" ht="12.75" customHeight="1">
      <c r="B46" s="9">
        <v>286</v>
      </c>
      <c r="C46" s="9">
        <v>6489</v>
      </c>
      <c r="D46" s="9">
        <v>7407</v>
      </c>
      <c r="E46" s="9">
        <v>0.16666666666666702</v>
      </c>
      <c r="F46" s="9">
        <v>4.86666666666667</v>
      </c>
      <c r="G46" s="9">
        <v>55</v>
      </c>
    </row>
    <row r="47" spans="2:7" ht="12.75" customHeight="1">
      <c r="B47" s="9">
        <v>288</v>
      </c>
      <c r="C47" s="9">
        <v>6545</v>
      </c>
      <c r="D47" s="9">
        <v>7453</v>
      </c>
      <c r="E47" s="9">
        <v>2.23333333333333</v>
      </c>
      <c r="F47" s="9">
        <v>5.63333333333333</v>
      </c>
      <c r="G47" s="9">
        <v>-38.3333333333333</v>
      </c>
    </row>
    <row r="48" spans="2:7" ht="12.75" customHeight="1">
      <c r="B48" s="9">
        <v>292</v>
      </c>
      <c r="C48" s="9">
        <v>6658</v>
      </c>
      <c r="D48" s="9">
        <v>7538</v>
      </c>
      <c r="E48" s="9">
        <v>0.766666666666667</v>
      </c>
      <c r="F48" s="9">
        <v>5.53333333333333</v>
      </c>
      <c r="G48" s="9">
        <v>105.333333333333</v>
      </c>
    </row>
    <row r="49" spans="2:7" ht="12.75" customHeight="1">
      <c r="B49" s="9">
        <v>294</v>
      </c>
      <c r="C49" s="9">
        <v>6715</v>
      </c>
      <c r="D49" s="9">
        <v>7580</v>
      </c>
      <c r="E49" s="9">
        <v>2.13333333333333</v>
      </c>
      <c r="F49" s="9">
        <v>4.93333333333333</v>
      </c>
      <c r="G49" s="9">
        <v>-17.6666666666667</v>
      </c>
    </row>
    <row r="50" spans="2:7" ht="12.75" customHeight="1">
      <c r="B50" s="9">
        <v>295</v>
      </c>
      <c r="C50" s="9">
        <v>6743</v>
      </c>
      <c r="D50" s="9">
        <v>7601</v>
      </c>
      <c r="E50" s="9">
        <v>2.2</v>
      </c>
      <c r="F50" s="9">
        <v>4.86666666666667</v>
      </c>
      <c r="G50" s="9">
        <v>-14</v>
      </c>
    </row>
    <row r="51" spans="2:7" ht="12.75" customHeight="1">
      <c r="B51" s="9">
        <v>305</v>
      </c>
      <c r="C51" s="9">
        <v>7029</v>
      </c>
      <c r="D51" s="9">
        <v>7862</v>
      </c>
      <c r="E51" s="9">
        <v>-0.9333333333333331</v>
      </c>
      <c r="F51" s="9">
        <v>5</v>
      </c>
      <c r="G51" s="9">
        <v>308.333333333333</v>
      </c>
    </row>
    <row r="52" spans="2:7" ht="12.75" customHeight="1">
      <c r="B52" s="9">
        <v>315</v>
      </c>
      <c r="C52" s="9">
        <v>7319</v>
      </c>
      <c r="D52" s="9">
        <v>8131</v>
      </c>
      <c r="E52" s="9">
        <v>0.7333333333333341</v>
      </c>
      <c r="F52" s="9">
        <v>4.46666666666667</v>
      </c>
      <c r="G52" s="9">
        <v>144</v>
      </c>
    </row>
    <row r="53" spans="2:7" ht="12.75" customHeight="1">
      <c r="B53" s="9">
        <v>325</v>
      </c>
      <c r="C53" s="9">
        <v>7612</v>
      </c>
      <c r="D53" s="9">
        <v>8416</v>
      </c>
      <c r="E53" s="9">
        <v>-0.866666666666667</v>
      </c>
      <c r="F53" s="9">
        <v>5.76666666666667</v>
      </c>
      <c r="G53" s="9">
        <v>213.666666666667</v>
      </c>
    </row>
    <row r="54" spans="2:7" ht="12.75" customHeight="1">
      <c r="B54" s="9">
        <v>335</v>
      </c>
      <c r="C54" s="9">
        <v>7909</v>
      </c>
      <c r="D54" s="9">
        <v>8703</v>
      </c>
      <c r="E54" s="9">
        <v>-1.13333333333333</v>
      </c>
      <c r="F54" s="9">
        <v>5.33333333333333</v>
      </c>
      <c r="G54" s="9">
        <v>164.333333333333</v>
      </c>
    </row>
    <row r="55" spans="2:7" ht="12.75" customHeight="1">
      <c r="B55" s="9">
        <v>344</v>
      </c>
      <c r="C55" s="9">
        <v>8179</v>
      </c>
      <c r="D55" s="9">
        <v>9122</v>
      </c>
      <c r="E55" s="9">
        <v>-0.533333333333333</v>
      </c>
      <c r="F55" s="9">
        <v>6.43333333333333</v>
      </c>
      <c r="G55" s="9">
        <v>327</v>
      </c>
    </row>
    <row r="56" spans="2:7" ht="12.75" customHeight="1">
      <c r="B56" s="9">
        <v>352</v>
      </c>
      <c r="C56" s="9">
        <v>8422</v>
      </c>
      <c r="D56" s="9">
        <v>9443</v>
      </c>
      <c r="E56" s="9">
        <v>0.7333333333333341</v>
      </c>
      <c r="F56" s="9">
        <v>4.46666666666667</v>
      </c>
      <c r="G56" s="9">
        <v>144</v>
      </c>
    </row>
    <row r="57" spans="2:7" ht="12.75" customHeight="1">
      <c r="B57" s="9">
        <v>356</v>
      </c>
      <c r="C57" s="9">
        <v>8545</v>
      </c>
      <c r="D57" s="9">
        <v>9527</v>
      </c>
      <c r="E57" s="9">
        <v>-0.866666666666667</v>
      </c>
      <c r="F57" s="9">
        <v>6.7</v>
      </c>
      <c r="G57" s="9">
        <v>231.333333333333</v>
      </c>
    </row>
    <row r="58" spans="2:7" ht="12.75" customHeight="1">
      <c r="B58" s="9">
        <v>358</v>
      </c>
      <c r="C58" s="9">
        <v>8606</v>
      </c>
      <c r="D58" s="9">
        <v>9569</v>
      </c>
      <c r="E58" s="9">
        <v>-1.7</v>
      </c>
      <c r="F58" s="9">
        <v>4.53333333333333</v>
      </c>
      <c r="G58" s="9">
        <v>96</v>
      </c>
    </row>
    <row r="59" spans="2:7" ht="12.75" customHeight="1">
      <c r="B59" s="9">
        <v>360</v>
      </c>
      <c r="C59" s="9">
        <v>8668</v>
      </c>
      <c r="D59" s="9">
        <v>9620</v>
      </c>
      <c r="E59" s="9">
        <v>-0.23333333333333303</v>
      </c>
      <c r="F59" s="9">
        <v>6.86666666666667</v>
      </c>
      <c r="G59" s="9">
        <v>169.666666666667</v>
      </c>
    </row>
    <row r="60" spans="2:7" ht="12.75" customHeight="1">
      <c r="B60" s="9">
        <v>362</v>
      </c>
      <c r="C60" s="9">
        <v>8730</v>
      </c>
      <c r="D60" s="9">
        <v>9688</v>
      </c>
      <c r="E60" s="9">
        <v>0.7333333333333341</v>
      </c>
      <c r="F60" s="9">
        <v>4.46666666666667</v>
      </c>
      <c r="G60" s="9">
        <v>144</v>
      </c>
    </row>
    <row r="61" spans="2:7" ht="12.75" customHeight="1">
      <c r="B61" s="9">
        <v>364</v>
      </c>
      <c r="C61" s="9">
        <v>8791</v>
      </c>
      <c r="D61" s="9">
        <v>9787</v>
      </c>
      <c r="E61" s="9">
        <v>-0.866666666666667</v>
      </c>
      <c r="F61" s="9">
        <v>5.76666666666667</v>
      </c>
      <c r="G61" s="9">
        <v>213.666666666667</v>
      </c>
    </row>
    <row r="62" spans="2:7" ht="12.75" customHeight="1">
      <c r="B62" s="9">
        <v>366</v>
      </c>
      <c r="C62" s="9">
        <v>8853</v>
      </c>
      <c r="D62" s="9">
        <v>9940</v>
      </c>
      <c r="E62" s="9">
        <v>0.7333333333333341</v>
      </c>
      <c r="F62" s="9">
        <v>4.46666666666667</v>
      </c>
      <c r="G62" s="9">
        <v>144</v>
      </c>
    </row>
    <row r="63" spans="2:7" ht="12.75" customHeight="1">
      <c r="B63" s="9">
        <v>368</v>
      </c>
      <c r="C63" s="9">
        <v>8916</v>
      </c>
      <c r="D63" s="9">
        <v>10095</v>
      </c>
      <c r="E63" s="9">
        <v>0.7333333333333341</v>
      </c>
      <c r="F63" s="9">
        <v>4.46666666666667</v>
      </c>
      <c r="G63" s="9">
        <v>144</v>
      </c>
    </row>
    <row r="64" spans="2:7" ht="12.75" customHeight="1">
      <c r="B64" s="9">
        <v>370</v>
      </c>
      <c r="C64" s="9">
        <v>8978</v>
      </c>
      <c r="D64" s="9">
        <v>10164</v>
      </c>
      <c r="E64" s="9">
        <v>-1.53333333333333</v>
      </c>
      <c r="F64" s="9">
        <v>8.23333333333333</v>
      </c>
      <c r="G64" s="9">
        <v>131.333333333333</v>
      </c>
    </row>
    <row r="65" spans="2:7" ht="12.75" customHeight="1">
      <c r="B65" s="9">
        <v>372</v>
      </c>
      <c r="C65" s="9">
        <v>9040</v>
      </c>
      <c r="D65" s="9">
        <v>10216</v>
      </c>
      <c r="E65" s="9">
        <v>-1.46666666666667</v>
      </c>
      <c r="F65" s="9">
        <v>10.8</v>
      </c>
      <c r="G65" s="9">
        <v>324.333333333333</v>
      </c>
    </row>
    <row r="66" spans="2:7" ht="12.75" customHeight="1">
      <c r="B66" s="9">
        <v>374</v>
      </c>
      <c r="C66" s="9">
        <v>9103</v>
      </c>
      <c r="D66" s="9">
        <v>10265</v>
      </c>
      <c r="E66" s="9">
        <v>-3.26666666666667</v>
      </c>
      <c r="F66" s="9">
        <v>16.4</v>
      </c>
      <c r="G66" s="9">
        <v>583</v>
      </c>
    </row>
    <row r="67" spans="2:7" ht="12.75" customHeight="1">
      <c r="B67" s="9">
        <v>376</v>
      </c>
      <c r="C67" s="9">
        <v>9166</v>
      </c>
      <c r="D67" s="9">
        <v>10320</v>
      </c>
      <c r="E67" s="9">
        <v>-3.76666666666667</v>
      </c>
      <c r="F67" s="9">
        <v>25.1</v>
      </c>
      <c r="G67" s="9">
        <v>1041.33333333333</v>
      </c>
    </row>
    <row r="68" spans="2:7" ht="12.75" customHeight="1">
      <c r="B68" s="9">
        <v>378</v>
      </c>
      <c r="C68" s="9">
        <v>9229</v>
      </c>
      <c r="D68" s="9">
        <v>10390</v>
      </c>
      <c r="E68" s="9">
        <v>-3.33333333333333</v>
      </c>
      <c r="F68" s="9">
        <v>17.8333333333333</v>
      </c>
      <c r="G68" s="9">
        <v>822</v>
      </c>
    </row>
    <row r="69" spans="2:7" ht="12.75" customHeight="1">
      <c r="B69" s="9">
        <v>382</v>
      </c>
      <c r="C69" s="9">
        <v>9355</v>
      </c>
      <c r="D69" s="9">
        <v>10580</v>
      </c>
      <c r="E69" s="9">
        <v>-3.33333333333333</v>
      </c>
      <c r="F69" s="9">
        <v>17.8333333333333</v>
      </c>
      <c r="G69" s="9">
        <v>822</v>
      </c>
    </row>
    <row r="70" spans="2:7" ht="12.75" customHeight="1">
      <c r="B70" s="9">
        <v>384</v>
      </c>
      <c r="C70" s="9">
        <v>9418</v>
      </c>
      <c r="D70" s="9">
        <v>10648</v>
      </c>
      <c r="E70" s="9">
        <v>-3.33333333333333</v>
      </c>
      <c r="F70" s="9">
        <v>17.8333333333333</v>
      </c>
      <c r="G70" s="9">
        <v>822</v>
      </c>
    </row>
    <row r="71" spans="2:7" ht="12.75" customHeight="1">
      <c r="B71" s="9">
        <v>386</v>
      </c>
      <c r="C71" s="9">
        <v>9482</v>
      </c>
      <c r="D71" s="9">
        <v>10713</v>
      </c>
      <c r="E71" s="9">
        <v>-3.33333333333333</v>
      </c>
      <c r="F71" s="9">
        <v>17.8333333333333</v>
      </c>
      <c r="G71" s="9">
        <v>822</v>
      </c>
    </row>
    <row r="72" spans="2:7" ht="12.75" customHeight="1">
      <c r="B72" s="9">
        <v>388</v>
      </c>
      <c r="C72" s="9">
        <v>9546</v>
      </c>
      <c r="D72" s="9">
        <v>10795</v>
      </c>
      <c r="E72" s="9">
        <v>-3.86666666666667</v>
      </c>
      <c r="F72" s="9">
        <v>17.6</v>
      </c>
      <c r="G72" s="9">
        <v>934.333333333333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T74"/>
  <sheetViews>
    <sheetView zoomScale="70" zoomScaleNormal="70" zoomScalePageLayoutView="0" workbookViewId="0" topLeftCell="A1">
      <selection activeCell="A2" sqref="A2"/>
    </sheetView>
  </sheetViews>
  <sheetFormatPr defaultColWidth="11.421875" defaultRowHeight="12.75"/>
  <sheetData>
    <row r="1" spans="1:20" ht="15.75">
      <c r="A1" t="s">
        <v>0</v>
      </c>
      <c r="B1" s="68" t="s">
        <v>151</v>
      </c>
      <c r="C1" s="68" t="s">
        <v>39</v>
      </c>
      <c r="D1" s="68" t="s">
        <v>153</v>
      </c>
      <c r="E1" s="68" t="s">
        <v>154</v>
      </c>
      <c r="F1" s="68" t="s">
        <v>155</v>
      </c>
      <c r="G1" s="68" t="s">
        <v>156</v>
      </c>
      <c r="H1" s="68" t="s">
        <v>157</v>
      </c>
      <c r="I1" s="68" t="s">
        <v>158</v>
      </c>
      <c r="J1" s="69" t="s">
        <v>159</v>
      </c>
      <c r="K1" s="69" t="s">
        <v>245</v>
      </c>
      <c r="L1" s="68" t="s">
        <v>7</v>
      </c>
      <c r="M1" s="68" t="s">
        <v>8</v>
      </c>
      <c r="N1" s="70" t="s">
        <v>54</v>
      </c>
      <c r="O1" s="71" t="s">
        <v>1</v>
      </c>
      <c r="P1" s="70" t="s">
        <v>246</v>
      </c>
      <c r="Q1" s="70" t="s">
        <v>15</v>
      </c>
      <c r="R1" s="71" t="s">
        <v>247</v>
      </c>
      <c r="S1" s="71" t="s">
        <v>49</v>
      </c>
      <c r="T1" s="70" t="s">
        <v>248</v>
      </c>
    </row>
    <row r="2" spans="1:20" ht="12.75">
      <c r="A2" t="s">
        <v>249</v>
      </c>
      <c r="B2" s="68">
        <v>225.35</v>
      </c>
      <c r="C2" s="68">
        <v>12</v>
      </c>
      <c r="D2" s="72">
        <v>-1.67531381108232</v>
      </c>
      <c r="E2" s="72">
        <v>32.8802104279418</v>
      </c>
      <c r="F2" s="72">
        <v>5.64174491426201</v>
      </c>
      <c r="G2" s="72">
        <v>30.2883516498972</v>
      </c>
      <c r="H2" s="72">
        <v>7.03359433198376</v>
      </c>
      <c r="I2" s="72">
        <v>5.57694336274615</v>
      </c>
      <c r="J2" s="73">
        <v>128.397510015334</v>
      </c>
      <c r="K2" s="69" t="s">
        <v>78</v>
      </c>
      <c r="L2" s="68"/>
      <c r="M2" s="68" t="s">
        <v>20</v>
      </c>
      <c r="N2" s="74" t="s">
        <v>250</v>
      </c>
      <c r="O2" s="75">
        <v>112</v>
      </c>
      <c r="P2" s="74" t="s">
        <v>251</v>
      </c>
      <c r="Q2" s="74" t="s">
        <v>252</v>
      </c>
      <c r="R2" s="75">
        <v>1930</v>
      </c>
      <c r="S2" s="75">
        <v>45</v>
      </c>
      <c r="T2" s="74" t="s">
        <v>253</v>
      </c>
    </row>
    <row r="3" spans="2:20" ht="12.75">
      <c r="B3" s="68">
        <v>277.09</v>
      </c>
      <c r="C3" s="68">
        <v>20</v>
      </c>
      <c r="D3" s="72">
        <v>-1.3436034978753</v>
      </c>
      <c r="E3" s="72">
        <v>32.1622862711555</v>
      </c>
      <c r="F3" s="72">
        <v>4.49441235505442</v>
      </c>
      <c r="G3" s="72">
        <v>29.1815194397865</v>
      </c>
      <c r="H3" s="72">
        <v>6.9019947387886</v>
      </c>
      <c r="I3" s="72">
        <v>5.56379147842159</v>
      </c>
      <c r="J3" s="73">
        <v>154.219367867251</v>
      </c>
      <c r="K3" s="69" t="s">
        <v>78</v>
      </c>
      <c r="L3" s="68"/>
      <c r="M3" s="68" t="s">
        <v>20</v>
      </c>
      <c r="N3" s="74" t="s">
        <v>250</v>
      </c>
      <c r="O3" s="75">
        <v>559</v>
      </c>
      <c r="P3" s="74" t="s">
        <v>254</v>
      </c>
      <c r="Q3" s="74" t="s">
        <v>255</v>
      </c>
      <c r="R3" s="75">
        <v>4465</v>
      </c>
      <c r="S3" s="75">
        <v>40</v>
      </c>
      <c r="T3" s="74" t="s">
        <v>253</v>
      </c>
    </row>
    <row r="4" spans="2:20" ht="12.75">
      <c r="B4" s="68">
        <v>328.83</v>
      </c>
      <c r="C4" s="68">
        <v>28</v>
      </c>
      <c r="D4" s="72">
        <v>-1.06048795138519</v>
      </c>
      <c r="E4" s="72">
        <v>32.0568022783302</v>
      </c>
      <c r="F4" s="72">
        <v>4.25263984057386</v>
      </c>
      <c r="G4" s="72">
        <v>26.8141623241897</v>
      </c>
      <c r="H4" s="72">
        <v>7.04860716638334</v>
      </c>
      <c r="I4" s="72">
        <v>5.63047384311208</v>
      </c>
      <c r="J4" s="73">
        <v>237.390508567909</v>
      </c>
      <c r="K4" s="69" t="s">
        <v>78</v>
      </c>
      <c r="L4" s="68"/>
      <c r="M4" s="68" t="s">
        <v>20</v>
      </c>
      <c r="N4" s="74" t="s">
        <v>250</v>
      </c>
      <c r="O4" s="75">
        <v>644.5</v>
      </c>
      <c r="P4" s="74" t="s">
        <v>256</v>
      </c>
      <c r="Q4" s="74" t="s">
        <v>252</v>
      </c>
      <c r="R4" s="75">
        <v>4820</v>
      </c>
      <c r="S4" s="75">
        <v>70</v>
      </c>
      <c r="T4" s="74" t="s">
        <v>253</v>
      </c>
    </row>
    <row r="5" spans="2:20" ht="12.75">
      <c r="B5" s="68">
        <v>380.57</v>
      </c>
      <c r="C5" s="68">
        <v>36</v>
      </c>
      <c r="D5" s="72">
        <v>-0.30216549196033904</v>
      </c>
      <c r="E5" s="72">
        <v>31.9068462174777</v>
      </c>
      <c r="F5" s="72">
        <v>11.0856780948599</v>
      </c>
      <c r="G5" s="72">
        <v>31.3293806257926</v>
      </c>
      <c r="H5" s="72">
        <v>2.02215474524618</v>
      </c>
      <c r="I5" s="72">
        <v>1.6255689242485</v>
      </c>
      <c r="J5" s="73">
        <v>244.580779093657</v>
      </c>
      <c r="K5" s="69" t="s">
        <v>78</v>
      </c>
      <c r="L5" s="68"/>
      <c r="M5" s="68" t="s">
        <v>20</v>
      </c>
      <c r="N5" s="74" t="s">
        <v>250</v>
      </c>
      <c r="O5" s="75">
        <v>764.5</v>
      </c>
      <c r="P5" s="74" t="s">
        <v>257</v>
      </c>
      <c r="Q5" s="74" t="s">
        <v>255</v>
      </c>
      <c r="R5" s="75">
        <v>5220</v>
      </c>
      <c r="S5" s="75">
        <v>40</v>
      </c>
      <c r="T5" s="74" t="s">
        <v>253</v>
      </c>
    </row>
    <row r="6" spans="2:20" ht="12.75">
      <c r="B6" s="68">
        <v>432.31</v>
      </c>
      <c r="C6" s="68">
        <v>44</v>
      </c>
      <c r="D6" s="72">
        <v>-1.61998047782574</v>
      </c>
      <c r="E6" s="72">
        <v>32.1050987692919</v>
      </c>
      <c r="F6" s="72">
        <v>5.96912588949766</v>
      </c>
      <c r="G6" s="72">
        <v>29.003639734036</v>
      </c>
      <c r="H6" s="72">
        <v>6.89124359064358</v>
      </c>
      <c r="I6" s="72">
        <v>5.5076641300716</v>
      </c>
      <c r="J6" s="73">
        <v>144.645852603454</v>
      </c>
      <c r="K6" s="69" t="s">
        <v>78</v>
      </c>
      <c r="L6" s="68"/>
      <c r="M6" s="68" t="s">
        <v>20</v>
      </c>
      <c r="N6" s="74" t="s">
        <v>250</v>
      </c>
      <c r="O6" s="75">
        <v>875</v>
      </c>
      <c r="P6" s="74" t="s">
        <v>258</v>
      </c>
      <c r="Q6" s="74" t="s">
        <v>259</v>
      </c>
      <c r="R6" s="75">
        <v>5885</v>
      </c>
      <c r="S6" s="75">
        <v>40</v>
      </c>
      <c r="T6" s="74" t="s">
        <v>253</v>
      </c>
    </row>
    <row r="7" spans="2:20" ht="12.75">
      <c r="B7" s="68">
        <v>484.05</v>
      </c>
      <c r="C7" s="68">
        <v>52</v>
      </c>
      <c r="D7" s="72">
        <v>-0.597681151028939</v>
      </c>
      <c r="E7" s="72">
        <v>32.1692076046646</v>
      </c>
      <c r="F7" s="72">
        <v>10.2245681032543</v>
      </c>
      <c r="G7" s="72">
        <v>31.3536940744649</v>
      </c>
      <c r="H7" s="72">
        <v>2.37189985009999</v>
      </c>
      <c r="I7" s="72">
        <v>1.8696856590505</v>
      </c>
      <c r="J7" s="73">
        <v>208.776889373764</v>
      </c>
      <c r="K7" s="69" t="s">
        <v>78</v>
      </c>
      <c r="L7" s="68"/>
      <c r="M7" s="68" t="s">
        <v>20</v>
      </c>
      <c r="N7" s="74" t="s">
        <v>250</v>
      </c>
      <c r="O7" s="75">
        <v>955.5</v>
      </c>
      <c r="P7" s="74" t="s">
        <v>260</v>
      </c>
      <c r="Q7" s="74" t="s">
        <v>261</v>
      </c>
      <c r="R7" s="75">
        <v>6395</v>
      </c>
      <c r="S7" s="75">
        <v>45</v>
      </c>
      <c r="T7" s="74" t="s">
        <v>253</v>
      </c>
    </row>
    <row r="8" spans="2:20" ht="12.75">
      <c r="B8" s="68">
        <v>535.79</v>
      </c>
      <c r="C8" s="68">
        <v>60</v>
      </c>
      <c r="D8" s="72">
        <v>-1.72209994644095</v>
      </c>
      <c r="E8" s="72">
        <v>32.1267916565363</v>
      </c>
      <c r="F8" s="72">
        <v>5.01020633665779</v>
      </c>
      <c r="G8" s="72">
        <v>30.3671935948089</v>
      </c>
      <c r="H8" s="72">
        <v>7.44018926820361</v>
      </c>
      <c r="I8" s="72">
        <v>5.97728058525496</v>
      </c>
      <c r="J8" s="73">
        <v>114.513050097354</v>
      </c>
      <c r="K8" s="69" t="s">
        <v>78</v>
      </c>
      <c r="L8" s="68"/>
      <c r="M8" s="68"/>
      <c r="N8" s="68"/>
      <c r="O8" s="68"/>
      <c r="P8" s="68"/>
      <c r="Q8" s="68"/>
      <c r="R8" s="68"/>
      <c r="S8" s="68"/>
      <c r="T8" s="68"/>
    </row>
    <row r="9" spans="2:20" ht="12.75">
      <c r="B9" s="68">
        <v>587.53</v>
      </c>
      <c r="C9" s="68">
        <v>68</v>
      </c>
      <c r="D9" s="72">
        <v>-0.931430304787182</v>
      </c>
      <c r="E9" s="72">
        <v>31.9438078508075</v>
      </c>
      <c r="F9" s="72">
        <v>7.86501586967938</v>
      </c>
      <c r="G9" s="72">
        <v>30.4867067344382</v>
      </c>
      <c r="H9" s="72">
        <v>5.02580040474199</v>
      </c>
      <c r="I9" s="72">
        <v>4.01101413262795</v>
      </c>
      <c r="J9" s="73">
        <v>173.584706288719</v>
      </c>
      <c r="K9" s="69" t="s">
        <v>78</v>
      </c>
      <c r="L9" s="68"/>
      <c r="M9" s="68"/>
      <c r="N9" s="68"/>
      <c r="O9" s="68"/>
      <c r="P9" s="68"/>
      <c r="Q9" s="68"/>
      <c r="R9" s="68"/>
      <c r="S9" s="68"/>
      <c r="T9" s="68"/>
    </row>
    <row r="10" spans="2:20" ht="12.75">
      <c r="B10" s="68">
        <v>639.27</v>
      </c>
      <c r="C10" s="68">
        <v>76</v>
      </c>
      <c r="D10" s="72">
        <v>-1.73117529482898</v>
      </c>
      <c r="E10" s="72">
        <v>32.0076516671032</v>
      </c>
      <c r="F10" s="72">
        <v>4.38886057369942</v>
      </c>
      <c r="G10" s="72">
        <v>30.5337898129431</v>
      </c>
      <c r="H10" s="72">
        <v>7.4151932356275</v>
      </c>
      <c r="I10" s="72">
        <v>5.98745042614481</v>
      </c>
      <c r="J10" s="73">
        <v>129.817608207567</v>
      </c>
      <c r="K10" s="69" t="s">
        <v>78</v>
      </c>
      <c r="L10" s="68"/>
      <c r="M10" s="68"/>
      <c r="N10" s="68"/>
      <c r="O10" s="68"/>
      <c r="P10" s="68"/>
      <c r="Q10" s="68"/>
      <c r="R10" s="68"/>
      <c r="S10" s="68"/>
      <c r="T10" s="68"/>
    </row>
    <row r="11" spans="2:20" ht="12.75">
      <c r="B11" s="68">
        <v>691.01</v>
      </c>
      <c r="C11" s="68">
        <v>84</v>
      </c>
      <c r="D11" s="72">
        <v>-1.53788743273431</v>
      </c>
      <c r="E11" s="72">
        <v>31.9421500996729</v>
      </c>
      <c r="F11" s="72">
        <v>5.90443891084662</v>
      </c>
      <c r="G11" s="72">
        <v>30.1066473341969</v>
      </c>
      <c r="H11" s="72">
        <v>6.72942243976966</v>
      </c>
      <c r="I11" s="72">
        <v>5.40320720238017</v>
      </c>
      <c r="J11" s="73">
        <v>143.573186064053</v>
      </c>
      <c r="K11" s="69" t="s">
        <v>78</v>
      </c>
      <c r="L11" s="68"/>
      <c r="M11" s="68"/>
      <c r="N11" s="68"/>
      <c r="O11" s="68"/>
      <c r="P11" s="68"/>
      <c r="Q11" s="68"/>
      <c r="R11" s="68"/>
      <c r="S11" s="68"/>
      <c r="T11" s="68"/>
    </row>
    <row r="12" spans="2:20" ht="12.75">
      <c r="B12" s="68">
        <v>742.75</v>
      </c>
      <c r="C12" s="68">
        <v>92</v>
      </c>
      <c r="D12" s="72">
        <v>-1.79681535933198</v>
      </c>
      <c r="E12" s="72">
        <v>32.1050121767972</v>
      </c>
      <c r="F12" s="72">
        <v>4.82086753347378</v>
      </c>
      <c r="G12" s="72">
        <v>30.7747903754022</v>
      </c>
      <c r="H12" s="72">
        <v>7.49689261768519</v>
      </c>
      <c r="I12" s="72">
        <v>6.06610836417887</v>
      </c>
      <c r="J12" s="73">
        <v>136.996259188869</v>
      </c>
      <c r="K12" s="69" t="s">
        <v>78</v>
      </c>
      <c r="L12" s="68"/>
      <c r="M12" s="68"/>
      <c r="N12" s="68"/>
      <c r="O12" s="68"/>
      <c r="P12" s="68"/>
      <c r="Q12" s="68"/>
      <c r="R12" s="68"/>
      <c r="S12" s="68"/>
      <c r="T12" s="68"/>
    </row>
    <row r="13" spans="2:20" ht="12.75">
      <c r="B13" s="68">
        <v>794.49</v>
      </c>
      <c r="C13" s="68">
        <v>100</v>
      </c>
      <c r="D13" s="72">
        <v>-1.72779845975986</v>
      </c>
      <c r="E13" s="72">
        <v>32.1050261854998</v>
      </c>
      <c r="F13" s="72">
        <v>4.71450452072095</v>
      </c>
      <c r="G13" s="72">
        <v>30.3953544349414</v>
      </c>
      <c r="H13" s="72">
        <v>7.43964223186716</v>
      </c>
      <c r="I13" s="72">
        <v>5.99031888353678</v>
      </c>
      <c r="J13" s="73">
        <v>118.381241651475</v>
      </c>
      <c r="K13" s="69" t="s">
        <v>78</v>
      </c>
      <c r="L13" s="68"/>
      <c r="M13" s="68"/>
      <c r="N13" s="68"/>
      <c r="O13" s="68"/>
      <c r="P13" s="68"/>
      <c r="Q13" s="68"/>
      <c r="R13" s="68"/>
      <c r="S13" s="68"/>
      <c r="T13" s="68"/>
    </row>
    <row r="14" spans="2:20" ht="12.75">
      <c r="B14" s="68">
        <v>855.93</v>
      </c>
      <c r="C14" s="68">
        <v>109.5</v>
      </c>
      <c r="D14" s="72">
        <v>-1.59973134915743</v>
      </c>
      <c r="E14" s="72">
        <v>31.8019474412479</v>
      </c>
      <c r="F14" s="72">
        <v>4.30180824850029</v>
      </c>
      <c r="G14" s="72">
        <v>29.0960133951106</v>
      </c>
      <c r="H14" s="72">
        <v>7.46550628490254</v>
      </c>
      <c r="I14" s="72">
        <v>5.99571889794639</v>
      </c>
      <c r="J14" s="73">
        <v>209.970284236332</v>
      </c>
      <c r="K14" s="69" t="s">
        <v>78</v>
      </c>
      <c r="L14" s="68"/>
      <c r="M14" s="68"/>
      <c r="N14" s="68"/>
      <c r="O14" s="68"/>
      <c r="P14" s="68"/>
      <c r="Q14" s="68"/>
      <c r="R14" s="68"/>
      <c r="S14" s="68"/>
      <c r="T14" s="68"/>
    </row>
    <row r="15" spans="2:20" ht="12.75">
      <c r="B15" s="68">
        <v>907.67</v>
      </c>
      <c r="C15" s="68">
        <v>117.5</v>
      </c>
      <c r="D15" s="72">
        <v>-1.55482420403323</v>
      </c>
      <c r="E15" s="72">
        <v>32.0198519844831</v>
      </c>
      <c r="F15" s="72">
        <v>7.13054619980355</v>
      </c>
      <c r="G15" s="72">
        <v>29.8419189550631</v>
      </c>
      <c r="H15" s="72">
        <v>6.55505721213005</v>
      </c>
      <c r="I15" s="72">
        <v>5.25525246563575</v>
      </c>
      <c r="J15" s="73">
        <v>154.820989764674</v>
      </c>
      <c r="K15" s="69" t="s">
        <v>78</v>
      </c>
      <c r="L15" s="68"/>
      <c r="M15" s="68"/>
      <c r="N15" s="68"/>
      <c r="O15" s="68"/>
      <c r="P15" s="68"/>
      <c r="Q15" s="68"/>
      <c r="R15" s="68"/>
      <c r="S15" s="68"/>
      <c r="T15" s="68"/>
    </row>
    <row r="16" spans="2:20" ht="12.75">
      <c r="B16" s="68">
        <v>959.41</v>
      </c>
      <c r="C16" s="68">
        <v>125.5</v>
      </c>
      <c r="D16" s="72">
        <v>-1.66424656355456</v>
      </c>
      <c r="E16" s="72">
        <v>32.0374547644408</v>
      </c>
      <c r="F16" s="72">
        <v>5.59516686572264</v>
      </c>
      <c r="G16" s="72">
        <v>30.1597999582656</v>
      </c>
      <c r="H16" s="72">
        <v>7.46263105842963</v>
      </c>
      <c r="I16" s="72">
        <v>5.99352016803879</v>
      </c>
      <c r="J16" s="73">
        <v>111.27332706104</v>
      </c>
      <c r="K16" s="69" t="s">
        <v>78</v>
      </c>
      <c r="L16" s="68"/>
      <c r="M16" s="68"/>
      <c r="N16" s="68"/>
      <c r="O16" s="68"/>
      <c r="P16" s="68"/>
      <c r="Q16" s="68"/>
      <c r="R16" s="68"/>
      <c r="S16" s="68"/>
      <c r="T16" s="68"/>
    </row>
    <row r="17" spans="2:20" ht="12.75">
      <c r="B17" s="68">
        <v>1011.1</v>
      </c>
      <c r="C17" s="68">
        <v>133.5</v>
      </c>
      <c r="D17" s="72">
        <v>-1.73339054639338</v>
      </c>
      <c r="E17" s="72">
        <v>32.2389510254933</v>
      </c>
      <c r="F17" s="72">
        <v>4.33766096187338</v>
      </c>
      <c r="G17" s="72">
        <v>29.7529407587528</v>
      </c>
      <c r="H17" s="72">
        <v>7.64471460448699</v>
      </c>
      <c r="I17" s="72">
        <v>6.1592133741638</v>
      </c>
      <c r="J17" s="73">
        <v>113.826505749415</v>
      </c>
      <c r="K17" s="69" t="s">
        <v>78</v>
      </c>
      <c r="L17" s="68"/>
      <c r="M17" s="68"/>
      <c r="N17" s="68"/>
      <c r="O17" s="68"/>
      <c r="P17" s="68"/>
      <c r="Q17" s="68"/>
      <c r="R17" s="68"/>
      <c r="S17" s="68"/>
      <c r="T17" s="68"/>
    </row>
    <row r="18" spans="2:20" ht="12.75">
      <c r="B18" s="68">
        <v>1062.9</v>
      </c>
      <c r="C18" s="68">
        <v>141.5</v>
      </c>
      <c r="D18" s="72">
        <v>-1.73187551138876</v>
      </c>
      <c r="E18" s="72">
        <v>32.2465054125161</v>
      </c>
      <c r="F18" s="72">
        <v>4.36886487286113</v>
      </c>
      <c r="G18" s="72">
        <v>29.7656041980948</v>
      </c>
      <c r="H18" s="72">
        <v>7.608255353474</v>
      </c>
      <c r="I18" s="72">
        <v>6.12321424891744</v>
      </c>
      <c r="J18" s="73">
        <v>115.599005587636</v>
      </c>
      <c r="K18" s="69" t="s">
        <v>78</v>
      </c>
      <c r="L18" s="68"/>
      <c r="M18" s="68"/>
      <c r="N18" s="68"/>
      <c r="O18" s="68"/>
      <c r="P18" s="68"/>
      <c r="Q18" s="68"/>
      <c r="R18" s="68"/>
      <c r="S18" s="68"/>
      <c r="T18" s="68"/>
    </row>
    <row r="19" spans="2:20" ht="12.75">
      <c r="B19" s="68">
        <v>1114.6</v>
      </c>
      <c r="C19" s="68">
        <v>149.5</v>
      </c>
      <c r="D19" s="72">
        <v>-1.73092174183966</v>
      </c>
      <c r="E19" s="72">
        <v>31.60851147958</v>
      </c>
      <c r="F19" s="72">
        <v>4.91843864293816</v>
      </c>
      <c r="G19" s="72">
        <v>28.5495667654834</v>
      </c>
      <c r="H19" s="72">
        <v>7.97798852666286</v>
      </c>
      <c r="I19" s="72">
        <v>6.45590492174512</v>
      </c>
      <c r="J19" s="73">
        <v>176.772296181195</v>
      </c>
      <c r="K19" s="69" t="s">
        <v>78</v>
      </c>
      <c r="L19" s="68"/>
      <c r="M19" s="68"/>
      <c r="N19" s="68"/>
      <c r="O19" s="68"/>
      <c r="P19" s="68"/>
      <c r="Q19" s="68"/>
      <c r="R19" s="68"/>
      <c r="S19" s="68"/>
      <c r="T19" s="68"/>
    </row>
    <row r="20" spans="2:20" ht="12.75">
      <c r="B20" s="68">
        <v>1166.4</v>
      </c>
      <c r="C20" s="68">
        <v>157.5</v>
      </c>
      <c r="D20" s="72">
        <v>-1.57097924939628</v>
      </c>
      <c r="E20" s="72">
        <v>32.0115393931178</v>
      </c>
      <c r="F20" s="72">
        <v>5.028390195051</v>
      </c>
      <c r="G20" s="72">
        <v>29.1099699623214</v>
      </c>
      <c r="H20" s="72">
        <v>6.87283124561198</v>
      </c>
      <c r="I20" s="72">
        <v>5.47435352850761</v>
      </c>
      <c r="J20" s="73">
        <v>163.729347053036</v>
      </c>
      <c r="K20" s="69" t="s">
        <v>78</v>
      </c>
      <c r="L20" s="68"/>
      <c r="M20" s="68"/>
      <c r="N20" s="68"/>
      <c r="O20" s="68"/>
      <c r="P20" s="68"/>
      <c r="Q20" s="68"/>
      <c r="R20" s="68"/>
      <c r="S20" s="68"/>
      <c r="T20" s="68"/>
    </row>
    <row r="21" spans="2:20" ht="12.75">
      <c r="B21" s="68">
        <v>1218.1</v>
      </c>
      <c r="C21" s="68">
        <v>165.5</v>
      </c>
      <c r="D21" s="72">
        <v>-1.64342564349663</v>
      </c>
      <c r="E21" s="72">
        <v>32.6628025637807</v>
      </c>
      <c r="F21" s="72">
        <v>4.36660156233411</v>
      </c>
      <c r="G21" s="72">
        <v>29.3624745019238</v>
      </c>
      <c r="H21" s="72">
        <v>8.19365535620976</v>
      </c>
      <c r="I21" s="72">
        <v>6.63665265259834</v>
      </c>
      <c r="J21" s="73">
        <v>89.6258421358303</v>
      </c>
      <c r="K21" s="69" t="s">
        <v>78</v>
      </c>
      <c r="L21" s="68"/>
      <c r="M21" s="68"/>
      <c r="N21" s="68"/>
      <c r="O21" s="68"/>
      <c r="P21" s="68"/>
      <c r="Q21" s="68"/>
      <c r="R21" s="68"/>
      <c r="S21" s="68"/>
      <c r="T21" s="68"/>
    </row>
    <row r="22" spans="2:20" ht="12.75">
      <c r="B22" s="68">
        <v>1269.8</v>
      </c>
      <c r="C22" s="68">
        <v>173.5</v>
      </c>
      <c r="D22" s="72">
        <v>-1.71974898624084</v>
      </c>
      <c r="E22" s="72">
        <v>32.409639968703</v>
      </c>
      <c r="F22" s="72">
        <v>4.09890241313052</v>
      </c>
      <c r="G22" s="72">
        <v>29.6959168711784</v>
      </c>
      <c r="H22" s="72">
        <v>7.75272582234455</v>
      </c>
      <c r="I22" s="72">
        <v>6.23378198043111</v>
      </c>
      <c r="J22" s="73">
        <v>116.55694074611</v>
      </c>
      <c r="K22" s="69" t="s">
        <v>78</v>
      </c>
      <c r="L22" s="68"/>
      <c r="M22" s="68"/>
      <c r="N22" s="68"/>
      <c r="O22" s="68"/>
      <c r="P22" s="68"/>
      <c r="Q22" s="68"/>
      <c r="R22" s="68"/>
      <c r="S22" s="68"/>
      <c r="T22" s="68"/>
    </row>
    <row r="23" spans="2:20" ht="12.75">
      <c r="B23" s="68">
        <v>1321.6</v>
      </c>
      <c r="C23" s="68">
        <v>181.5</v>
      </c>
      <c r="D23" s="72">
        <v>-1.61386966785401</v>
      </c>
      <c r="E23" s="72">
        <v>33.3215608824973</v>
      </c>
      <c r="F23" s="72">
        <v>5.26538192805371</v>
      </c>
      <c r="G23" s="72">
        <v>29.4046197609403</v>
      </c>
      <c r="H23" s="72">
        <v>7.74602262987146</v>
      </c>
      <c r="I23" s="72">
        <v>6.2523127605898</v>
      </c>
      <c r="J23" s="73">
        <v>86.3757723087015</v>
      </c>
      <c r="K23" s="69" t="s">
        <v>78</v>
      </c>
      <c r="L23" s="68"/>
      <c r="M23" s="68"/>
      <c r="N23" s="68"/>
      <c r="O23" s="68"/>
      <c r="P23" s="68"/>
      <c r="Q23" s="68"/>
      <c r="R23" s="68"/>
      <c r="S23" s="68"/>
      <c r="T23" s="68"/>
    </row>
    <row r="24" spans="2:20" ht="12.75">
      <c r="B24" s="68">
        <v>1373.3</v>
      </c>
      <c r="C24" s="68">
        <v>189.5</v>
      </c>
      <c r="D24" s="72">
        <v>-1.52277328153056</v>
      </c>
      <c r="E24" s="72">
        <v>31.5464327035531</v>
      </c>
      <c r="F24" s="72">
        <v>3.90353516249767</v>
      </c>
      <c r="G24" s="72">
        <v>26.367783431565</v>
      </c>
      <c r="H24" s="72">
        <v>8.39643073490398</v>
      </c>
      <c r="I24" s="72">
        <v>6.79438472983293</v>
      </c>
      <c r="J24" s="73">
        <v>183.248518721741</v>
      </c>
      <c r="K24" s="69" t="s">
        <v>78</v>
      </c>
      <c r="L24" s="68"/>
      <c r="M24" s="68"/>
      <c r="N24" s="68"/>
      <c r="O24" s="68"/>
      <c r="P24" s="68"/>
      <c r="Q24" s="68"/>
      <c r="R24" s="68"/>
      <c r="S24" s="68"/>
      <c r="T24" s="68"/>
    </row>
    <row r="25" spans="2:20" ht="12.75">
      <c r="B25" s="68">
        <v>1425.1</v>
      </c>
      <c r="C25" s="68">
        <v>197.5</v>
      </c>
      <c r="D25" s="72">
        <v>-1.64286028058241</v>
      </c>
      <c r="E25" s="72">
        <v>32.4446883553953</v>
      </c>
      <c r="F25" s="72">
        <v>3.78275025437963</v>
      </c>
      <c r="G25" s="72">
        <v>30.1650487221181</v>
      </c>
      <c r="H25" s="72">
        <v>7.9055785151448</v>
      </c>
      <c r="I25" s="72">
        <v>6.39259041320233</v>
      </c>
      <c r="J25" s="73">
        <v>105.222588459187</v>
      </c>
      <c r="K25" s="69" t="s">
        <v>78</v>
      </c>
      <c r="L25" s="68"/>
      <c r="M25" s="68"/>
      <c r="N25" s="68"/>
      <c r="O25" s="68"/>
      <c r="P25" s="68"/>
      <c r="Q25" s="68"/>
      <c r="R25" s="68"/>
      <c r="S25" s="68"/>
      <c r="T25" s="68"/>
    </row>
    <row r="26" spans="2:20" ht="12.75">
      <c r="B26" s="68">
        <v>1476.8</v>
      </c>
      <c r="C26" s="68">
        <v>205.5</v>
      </c>
      <c r="D26" s="72">
        <v>-1.65751011588565</v>
      </c>
      <c r="E26" s="72">
        <v>31.9903671496789</v>
      </c>
      <c r="F26" s="72">
        <v>3.90413651600568</v>
      </c>
      <c r="G26" s="72">
        <v>30.1782183866209</v>
      </c>
      <c r="H26" s="72">
        <v>7.71500647749077</v>
      </c>
      <c r="I26" s="72">
        <v>6.1945874536894</v>
      </c>
      <c r="J26" s="73">
        <v>116.360921376242</v>
      </c>
      <c r="K26" s="69" t="s">
        <v>78</v>
      </c>
      <c r="L26" s="68"/>
      <c r="M26" s="68"/>
      <c r="N26" s="68"/>
      <c r="O26" s="68"/>
      <c r="P26" s="68"/>
      <c r="Q26" s="68"/>
      <c r="R26" s="68"/>
      <c r="S26" s="68"/>
      <c r="T26" s="68"/>
    </row>
    <row r="27" spans="2:20" ht="12.75">
      <c r="B27" s="68">
        <v>1528.5</v>
      </c>
      <c r="C27" s="68">
        <v>213.5</v>
      </c>
      <c r="D27" s="72">
        <v>-1.55722700622815</v>
      </c>
      <c r="E27" s="72">
        <v>31.368271418812</v>
      </c>
      <c r="F27" s="72">
        <v>4.14701941088861</v>
      </c>
      <c r="G27" s="72">
        <v>26.4408033181574</v>
      </c>
      <c r="H27" s="72">
        <v>8.24922295926189</v>
      </c>
      <c r="I27" s="72">
        <v>6.63605277740563</v>
      </c>
      <c r="J27" s="73">
        <v>216.265091896024</v>
      </c>
      <c r="K27" s="69" t="s">
        <v>78</v>
      </c>
      <c r="L27" s="68"/>
      <c r="M27" s="68"/>
      <c r="N27" s="68"/>
      <c r="O27" s="68"/>
      <c r="P27" s="68"/>
      <c r="Q27" s="68"/>
      <c r="R27" s="68"/>
      <c r="S27" s="68"/>
      <c r="T27" s="68"/>
    </row>
    <row r="28" spans="2:20" ht="12.75">
      <c r="B28" s="68">
        <v>1580.3</v>
      </c>
      <c r="C28" s="68">
        <v>221.5</v>
      </c>
      <c r="D28" s="72">
        <v>-1.54026217859892</v>
      </c>
      <c r="E28" s="72">
        <v>32.6850006186862</v>
      </c>
      <c r="F28" s="72">
        <v>5.31617341772734</v>
      </c>
      <c r="G28" s="72">
        <v>29.6875867687522</v>
      </c>
      <c r="H28" s="72">
        <v>7.4968572222747</v>
      </c>
      <c r="I28" s="72">
        <v>6.01398880339962</v>
      </c>
      <c r="J28" s="73">
        <v>87.1176479129362</v>
      </c>
      <c r="K28" s="69" t="s">
        <v>78</v>
      </c>
      <c r="L28" s="68"/>
      <c r="M28" s="68"/>
      <c r="N28" s="68"/>
      <c r="O28" s="68"/>
      <c r="P28" s="68"/>
      <c r="Q28" s="68"/>
      <c r="R28" s="68"/>
      <c r="S28" s="68"/>
      <c r="T28" s="68"/>
    </row>
    <row r="29" spans="2:20" ht="12.75">
      <c r="B29" s="68">
        <v>1632</v>
      </c>
      <c r="C29" s="68">
        <v>229.5</v>
      </c>
      <c r="D29" s="72">
        <v>-1.78891474293372</v>
      </c>
      <c r="E29" s="72">
        <v>32.0944034703798</v>
      </c>
      <c r="F29" s="72">
        <v>4.91884429648819</v>
      </c>
      <c r="G29" s="72">
        <v>30.6179210234107</v>
      </c>
      <c r="H29" s="72">
        <v>7.33861602593196</v>
      </c>
      <c r="I29" s="72">
        <v>5.91291314878636</v>
      </c>
      <c r="J29" s="73">
        <v>136.196523528619</v>
      </c>
      <c r="K29" s="69" t="s">
        <v>78</v>
      </c>
      <c r="L29" s="68"/>
      <c r="M29" s="68"/>
      <c r="N29" s="68"/>
      <c r="O29" s="68"/>
      <c r="P29" s="68"/>
      <c r="Q29" s="68"/>
      <c r="R29" s="68"/>
      <c r="S29" s="68"/>
      <c r="T29" s="68"/>
    </row>
    <row r="30" spans="2:20" ht="12.75">
      <c r="B30" s="68">
        <v>1683.8</v>
      </c>
      <c r="C30" s="68">
        <v>237.5</v>
      </c>
      <c r="D30" s="72">
        <v>-1.6731119234805</v>
      </c>
      <c r="E30" s="72">
        <v>32.9970531906369</v>
      </c>
      <c r="F30" s="72">
        <v>5.48282437750192</v>
      </c>
      <c r="G30" s="72">
        <v>29.1961236248065</v>
      </c>
      <c r="H30" s="72">
        <v>7.43420951310439</v>
      </c>
      <c r="I30" s="72">
        <v>5.95497841378856</v>
      </c>
      <c r="J30" s="73">
        <v>104.300802336607</v>
      </c>
      <c r="K30" s="69" t="s">
        <v>78</v>
      </c>
      <c r="L30" s="68"/>
      <c r="M30" s="68"/>
      <c r="N30" s="68"/>
      <c r="O30" s="68"/>
      <c r="P30" s="68"/>
      <c r="Q30" s="68"/>
      <c r="R30" s="68"/>
      <c r="S30" s="68"/>
      <c r="T30" s="68"/>
    </row>
    <row r="31" spans="2:20" ht="12.75">
      <c r="B31" s="68">
        <v>1735.5</v>
      </c>
      <c r="C31" s="68">
        <v>245.5</v>
      </c>
      <c r="D31" s="72">
        <v>-1.61946877782742</v>
      </c>
      <c r="E31" s="72">
        <v>32.5441846626757</v>
      </c>
      <c r="F31" s="72">
        <v>5.43253805502819</v>
      </c>
      <c r="G31" s="72">
        <v>29.3147243277366</v>
      </c>
      <c r="H31" s="72">
        <v>7.89605152248842</v>
      </c>
      <c r="I31" s="72">
        <v>6.35997865896803</v>
      </c>
      <c r="J31" s="73">
        <v>104.822552655765</v>
      </c>
      <c r="K31" s="69" t="s">
        <v>78</v>
      </c>
      <c r="L31" s="68"/>
      <c r="M31" s="68"/>
      <c r="N31" s="68"/>
      <c r="O31" s="68"/>
      <c r="P31" s="68"/>
      <c r="Q31" s="68"/>
      <c r="R31" s="68"/>
      <c r="S31" s="68"/>
      <c r="T31" s="68"/>
    </row>
    <row r="32" spans="2:20" ht="12.75">
      <c r="B32" s="68">
        <v>1787.2</v>
      </c>
      <c r="C32" s="68">
        <v>253.5</v>
      </c>
      <c r="D32" s="72">
        <v>-1.29396715698765</v>
      </c>
      <c r="E32" s="72">
        <v>32.0964962541677</v>
      </c>
      <c r="F32" s="72">
        <v>7.24984473157698</v>
      </c>
      <c r="G32" s="72">
        <v>30.902633113993</v>
      </c>
      <c r="H32" s="72">
        <v>5.68206262729138</v>
      </c>
      <c r="I32" s="72">
        <v>4.58985186783717</v>
      </c>
      <c r="J32" s="73">
        <v>179.765629033113</v>
      </c>
      <c r="K32" s="69" t="s">
        <v>78</v>
      </c>
      <c r="L32" s="68"/>
      <c r="M32" s="68"/>
      <c r="N32" s="68"/>
      <c r="O32" s="68"/>
      <c r="P32" s="68"/>
      <c r="Q32" s="68"/>
      <c r="R32" s="68"/>
      <c r="S32" s="68"/>
      <c r="T32" s="68"/>
    </row>
    <row r="33" spans="2:20" ht="12.75">
      <c r="B33" s="68">
        <v>1842.2</v>
      </c>
      <c r="C33" s="68">
        <v>262</v>
      </c>
      <c r="D33" s="72">
        <v>-1.68452031428492</v>
      </c>
      <c r="E33" s="72">
        <v>32.0609360886754</v>
      </c>
      <c r="F33" s="72">
        <v>3.56595252857144</v>
      </c>
      <c r="G33" s="72">
        <v>28.0443620084812</v>
      </c>
      <c r="H33" s="72">
        <v>8.09079979572738</v>
      </c>
      <c r="I33" s="72">
        <v>6.52341493764785</v>
      </c>
      <c r="J33" s="73">
        <v>155.144743623582</v>
      </c>
      <c r="K33" s="69" t="s">
        <v>78</v>
      </c>
      <c r="L33" s="68"/>
      <c r="M33" s="68"/>
      <c r="N33" s="68"/>
      <c r="O33" s="68"/>
      <c r="P33" s="68"/>
      <c r="Q33" s="68"/>
      <c r="R33" s="68"/>
      <c r="S33" s="68"/>
      <c r="T33" s="68"/>
    </row>
    <row r="34" spans="2:20" ht="12.75">
      <c r="B34" s="68">
        <v>1894</v>
      </c>
      <c r="C34" s="68">
        <v>270</v>
      </c>
      <c r="D34" s="72">
        <v>-1.45456298441501</v>
      </c>
      <c r="E34" s="72">
        <v>31.4144398808851</v>
      </c>
      <c r="F34" s="72">
        <v>3.92456461304743</v>
      </c>
      <c r="G34" s="72">
        <v>26.2158583153917</v>
      </c>
      <c r="H34" s="72">
        <v>8.2494553562576</v>
      </c>
      <c r="I34" s="72">
        <v>6.6377314813814</v>
      </c>
      <c r="J34" s="73">
        <v>189.701382681858</v>
      </c>
      <c r="K34" s="69" t="s">
        <v>78</v>
      </c>
      <c r="L34" s="68"/>
      <c r="M34" s="68"/>
      <c r="N34" s="68"/>
      <c r="O34" s="68"/>
      <c r="P34" s="68"/>
      <c r="Q34" s="68"/>
      <c r="R34" s="68"/>
      <c r="S34" s="68"/>
      <c r="T34" s="68"/>
    </row>
    <row r="35" spans="2:20" ht="12.75">
      <c r="B35" s="68">
        <v>1945.7</v>
      </c>
      <c r="C35" s="68">
        <v>278</v>
      </c>
      <c r="D35" s="72">
        <v>-1.40078915592029</v>
      </c>
      <c r="E35" s="72">
        <v>32.0793875019423</v>
      </c>
      <c r="F35" s="72">
        <v>4.12013862711399</v>
      </c>
      <c r="G35" s="72">
        <v>26.3767414125833</v>
      </c>
      <c r="H35" s="72">
        <v>8.8422442078696</v>
      </c>
      <c r="I35" s="72">
        <v>7.08345526964878</v>
      </c>
      <c r="J35" s="73">
        <v>125.001988780176</v>
      </c>
      <c r="K35" s="69" t="s">
        <v>262</v>
      </c>
      <c r="L35" s="68"/>
      <c r="M35" s="68"/>
      <c r="N35" s="68"/>
      <c r="O35" s="68"/>
      <c r="P35" s="68"/>
      <c r="Q35" s="68"/>
      <c r="R35" s="68"/>
      <c r="S35" s="68"/>
      <c r="T35" s="68"/>
    </row>
    <row r="36" spans="2:20" ht="12.75">
      <c r="B36" s="68">
        <v>2049.2</v>
      </c>
      <c r="C36" s="68">
        <v>294</v>
      </c>
      <c r="D36" s="72">
        <v>-1.58293828296477</v>
      </c>
      <c r="E36" s="72">
        <v>31.6446621313583</v>
      </c>
      <c r="F36" s="72">
        <v>5.82925918732611</v>
      </c>
      <c r="G36" s="72">
        <v>27.1032038155748</v>
      </c>
      <c r="H36" s="72">
        <v>7.47198112750102</v>
      </c>
      <c r="I36" s="72">
        <v>5.96432866745142</v>
      </c>
      <c r="J36" s="73">
        <v>172.171471799267</v>
      </c>
      <c r="K36" s="69" t="s">
        <v>262</v>
      </c>
      <c r="L36" s="68"/>
      <c r="M36" s="68"/>
      <c r="N36" s="68"/>
      <c r="O36" s="68"/>
      <c r="P36" s="68"/>
      <c r="Q36" s="68"/>
      <c r="R36" s="68"/>
      <c r="S36" s="68"/>
      <c r="T36" s="68"/>
    </row>
    <row r="37" spans="2:20" ht="12.75">
      <c r="B37" s="68">
        <v>2100.9</v>
      </c>
      <c r="C37" s="68">
        <v>302</v>
      </c>
      <c r="D37" s="72">
        <v>-1.57209156834951</v>
      </c>
      <c r="E37" s="72">
        <v>31.3732195452331</v>
      </c>
      <c r="F37" s="72">
        <v>3.79913813397176</v>
      </c>
      <c r="G37" s="72">
        <v>25.6281977368369</v>
      </c>
      <c r="H37" s="72">
        <v>8.80800484766491</v>
      </c>
      <c r="I37" s="72">
        <v>7.12833993542531</v>
      </c>
      <c r="J37" s="73">
        <v>137.542686144931</v>
      </c>
      <c r="K37" s="69" t="s">
        <v>262</v>
      </c>
      <c r="L37" s="68"/>
      <c r="M37" s="68"/>
      <c r="N37" s="68"/>
      <c r="O37" s="68"/>
      <c r="P37" s="68"/>
      <c r="Q37" s="68"/>
      <c r="R37" s="68"/>
      <c r="S37" s="68"/>
      <c r="T37" s="68"/>
    </row>
    <row r="38" spans="2:20" ht="12.75">
      <c r="B38" s="68">
        <v>2307.9</v>
      </c>
      <c r="C38" s="68">
        <v>334</v>
      </c>
      <c r="D38" s="72">
        <v>-1.48349529386924</v>
      </c>
      <c r="E38" s="72">
        <v>32.4415798636422</v>
      </c>
      <c r="F38" s="72">
        <v>5.29721351847372</v>
      </c>
      <c r="G38" s="72">
        <v>29.4396491445734</v>
      </c>
      <c r="H38" s="72">
        <v>6.62094958447474</v>
      </c>
      <c r="I38" s="72">
        <v>5.23743254678628</v>
      </c>
      <c r="J38" s="73">
        <v>198.789499740323</v>
      </c>
      <c r="K38" s="69" t="s">
        <v>78</v>
      </c>
      <c r="L38" s="68"/>
      <c r="M38" s="68"/>
      <c r="N38" s="68"/>
      <c r="O38" s="68"/>
      <c r="P38" s="68"/>
      <c r="Q38" s="68"/>
      <c r="R38" s="68"/>
      <c r="S38" s="68"/>
      <c r="T38" s="68"/>
    </row>
    <row r="39" spans="2:20" ht="12.75">
      <c r="B39" s="68">
        <v>2514.8</v>
      </c>
      <c r="C39" s="68">
        <v>366</v>
      </c>
      <c r="D39" s="72">
        <v>-1.74379067813989</v>
      </c>
      <c r="E39" s="72">
        <v>31.5420814297498</v>
      </c>
      <c r="F39" s="72">
        <v>4.99946682785283</v>
      </c>
      <c r="G39" s="72">
        <v>29.0574561503963</v>
      </c>
      <c r="H39" s="72">
        <v>7.84669491408474</v>
      </c>
      <c r="I39" s="72">
        <v>6.35121099959047</v>
      </c>
      <c r="J39" s="73">
        <v>176.467977248597</v>
      </c>
      <c r="K39" s="69" t="s">
        <v>78</v>
      </c>
      <c r="L39" s="68"/>
      <c r="M39" s="68"/>
      <c r="N39" s="68"/>
      <c r="O39" s="68"/>
      <c r="P39" s="68"/>
      <c r="Q39" s="68"/>
      <c r="R39" s="68"/>
      <c r="S39" s="68"/>
      <c r="T39" s="68"/>
    </row>
    <row r="40" spans="2:20" ht="12.75">
      <c r="B40" s="68">
        <v>2721.8</v>
      </c>
      <c r="C40" s="68">
        <v>398</v>
      </c>
      <c r="D40" s="72">
        <v>-1.53556167292137</v>
      </c>
      <c r="E40" s="72">
        <v>31.1995497422611</v>
      </c>
      <c r="F40" s="72">
        <v>3.87505288941342</v>
      </c>
      <c r="G40" s="72">
        <v>27.929716518755</v>
      </c>
      <c r="H40" s="72">
        <v>8.26479662138843</v>
      </c>
      <c r="I40" s="72">
        <v>6.63882067565579</v>
      </c>
      <c r="J40" s="73">
        <v>209.390571210686</v>
      </c>
      <c r="K40" s="69" t="s">
        <v>78</v>
      </c>
      <c r="L40" s="68"/>
      <c r="M40" s="68"/>
      <c r="N40" s="68"/>
      <c r="O40" s="68"/>
      <c r="P40" s="68"/>
      <c r="Q40" s="68"/>
      <c r="R40" s="68"/>
      <c r="S40" s="68"/>
      <c r="T40" s="68"/>
    </row>
    <row r="41" spans="2:20" ht="12.75">
      <c r="B41" s="68">
        <v>2909.3</v>
      </c>
      <c r="C41" s="68">
        <v>427</v>
      </c>
      <c r="D41" s="72">
        <v>-1.61845460929853</v>
      </c>
      <c r="E41" s="72">
        <v>31.6479574278585</v>
      </c>
      <c r="F41" s="72">
        <v>5.81211282816844</v>
      </c>
      <c r="G41" s="72">
        <v>29.466912943862</v>
      </c>
      <c r="H41" s="72">
        <v>7.6509689077202</v>
      </c>
      <c r="I41" s="72">
        <v>6.16957486314385</v>
      </c>
      <c r="J41" s="73">
        <v>131.728703262005</v>
      </c>
      <c r="K41" s="69" t="s">
        <v>78</v>
      </c>
      <c r="L41" s="68"/>
      <c r="M41" s="68"/>
      <c r="N41" s="68"/>
      <c r="O41" s="68"/>
      <c r="P41" s="68"/>
      <c r="Q41" s="68"/>
      <c r="R41" s="68"/>
      <c r="S41" s="68"/>
      <c r="T41" s="68"/>
    </row>
    <row r="42" spans="2:20" ht="12.75">
      <c r="B42" s="68">
        <v>3116.3</v>
      </c>
      <c r="C42" s="68">
        <v>459</v>
      </c>
      <c r="D42" s="72">
        <v>-1.37880480315359</v>
      </c>
      <c r="E42" s="72">
        <v>31.4770340337237</v>
      </c>
      <c r="F42" s="72">
        <v>4.61073227174154</v>
      </c>
      <c r="G42" s="72">
        <v>27.4331672708016</v>
      </c>
      <c r="H42" s="72">
        <v>8.37150868904993</v>
      </c>
      <c r="I42" s="72">
        <v>6.78586954784459</v>
      </c>
      <c r="J42" s="73">
        <v>141.562696580328</v>
      </c>
      <c r="K42" s="69" t="s">
        <v>78</v>
      </c>
      <c r="L42" s="68"/>
      <c r="M42" s="68"/>
      <c r="N42" s="68"/>
      <c r="O42" s="68"/>
      <c r="P42" s="68"/>
      <c r="Q42" s="68"/>
      <c r="R42" s="68"/>
      <c r="S42" s="68"/>
      <c r="T42" s="68"/>
    </row>
    <row r="43" spans="2:20" ht="12.75">
      <c r="B43" s="68">
        <v>3219.8</v>
      </c>
      <c r="C43" s="68">
        <v>475</v>
      </c>
      <c r="D43" s="72">
        <v>-1.67085430208991</v>
      </c>
      <c r="E43" s="72">
        <v>32.6677284752002</v>
      </c>
      <c r="F43" s="72">
        <v>4.4734240048965</v>
      </c>
      <c r="G43" s="72">
        <v>30.925887786561</v>
      </c>
      <c r="H43" s="72">
        <v>6.8975343619174</v>
      </c>
      <c r="I43" s="72">
        <v>5.45914525250153</v>
      </c>
      <c r="J43" s="73">
        <v>146.472851701271</v>
      </c>
      <c r="K43" s="69" t="s">
        <v>78</v>
      </c>
      <c r="L43" s="68"/>
      <c r="M43" s="68"/>
      <c r="N43" s="68"/>
      <c r="O43" s="68"/>
      <c r="P43" s="68"/>
      <c r="Q43" s="68"/>
      <c r="R43" s="68"/>
      <c r="S43" s="68"/>
      <c r="T43" s="68"/>
    </row>
    <row r="44" spans="2:20" ht="12.75">
      <c r="B44" s="68">
        <v>3323.3</v>
      </c>
      <c r="C44" s="68">
        <v>491</v>
      </c>
      <c r="D44" s="72">
        <v>-1.72163540791366</v>
      </c>
      <c r="E44" s="72">
        <v>32.4391443462719</v>
      </c>
      <c r="F44" s="72">
        <v>5.72936243526485</v>
      </c>
      <c r="G44" s="72">
        <v>30.2026991011105</v>
      </c>
      <c r="H44" s="72">
        <v>7.2691088218509</v>
      </c>
      <c r="I44" s="72">
        <v>5.82461608168986</v>
      </c>
      <c r="J44" s="73">
        <v>120.202093885681</v>
      </c>
      <c r="K44" s="69" t="s">
        <v>78</v>
      </c>
      <c r="L44" s="68"/>
      <c r="M44" s="68"/>
      <c r="N44" s="68"/>
      <c r="O44" s="68"/>
      <c r="P44" s="68"/>
      <c r="Q44" s="68"/>
      <c r="R44" s="68"/>
      <c r="S44" s="68"/>
      <c r="T44" s="68"/>
    </row>
    <row r="45" spans="2:20" ht="12.75">
      <c r="B45" s="68">
        <v>3530.2</v>
      </c>
      <c r="C45" s="68">
        <v>523</v>
      </c>
      <c r="D45" s="72">
        <v>-1.6226007711302</v>
      </c>
      <c r="E45" s="72">
        <v>31.724618908297</v>
      </c>
      <c r="F45" s="72">
        <v>5.80275773285894</v>
      </c>
      <c r="G45" s="72">
        <v>29.5835535758665</v>
      </c>
      <c r="H45" s="72">
        <v>6.14862730644049</v>
      </c>
      <c r="I45" s="72">
        <v>4.89392212465132</v>
      </c>
      <c r="J45" s="73">
        <v>174.456964436243</v>
      </c>
      <c r="K45" s="69" t="s">
        <v>78</v>
      </c>
      <c r="L45" s="68"/>
      <c r="M45" s="68"/>
      <c r="N45" s="68"/>
      <c r="O45" s="68"/>
      <c r="P45" s="68"/>
      <c r="Q45" s="68"/>
      <c r="R45" s="68"/>
      <c r="S45" s="68"/>
      <c r="T45" s="68"/>
    </row>
    <row r="46" spans="2:20" ht="12.75">
      <c r="B46" s="68">
        <v>3685.4</v>
      </c>
      <c r="C46" s="68">
        <v>547</v>
      </c>
      <c r="D46" s="72">
        <v>-1.60937014978669</v>
      </c>
      <c r="E46" s="72">
        <v>32.1013424771885</v>
      </c>
      <c r="F46" s="72">
        <v>6.52701105747981</v>
      </c>
      <c r="G46" s="72">
        <v>30.9553455007157</v>
      </c>
      <c r="H46" s="72">
        <v>5.04542321970353</v>
      </c>
      <c r="I46" s="72">
        <v>3.94908707585493</v>
      </c>
      <c r="J46" s="73">
        <v>168.873672220911</v>
      </c>
      <c r="K46" s="69" t="s">
        <v>78</v>
      </c>
      <c r="L46" s="68"/>
      <c r="M46" s="68"/>
      <c r="N46" s="68"/>
      <c r="O46" s="68"/>
      <c r="P46" s="68"/>
      <c r="Q46" s="68"/>
      <c r="R46" s="68"/>
      <c r="S46" s="68"/>
      <c r="T46" s="68"/>
    </row>
    <row r="47" spans="2:20" ht="12.75">
      <c r="B47" s="68">
        <v>3824.5</v>
      </c>
      <c r="C47" s="68">
        <v>568.5</v>
      </c>
      <c r="D47" s="72">
        <v>-1.50458521551188</v>
      </c>
      <c r="E47" s="72">
        <v>32.2030193969769</v>
      </c>
      <c r="F47" s="72">
        <v>4.2271680882374</v>
      </c>
      <c r="G47" s="72">
        <v>28.8020250427772</v>
      </c>
      <c r="H47" s="72">
        <v>7.33531403805226</v>
      </c>
      <c r="I47" s="72">
        <v>5.88521944827852</v>
      </c>
      <c r="J47" s="73">
        <v>155.760692338103</v>
      </c>
      <c r="K47" s="69" t="s">
        <v>78</v>
      </c>
      <c r="L47" s="68"/>
      <c r="M47" s="68"/>
      <c r="N47" s="68"/>
      <c r="O47" s="68"/>
      <c r="P47" s="68"/>
      <c r="Q47" s="68"/>
      <c r="R47" s="68"/>
      <c r="S47" s="68"/>
      <c r="T47" s="68"/>
    </row>
    <row r="48" spans="2:20" ht="12.75">
      <c r="B48" s="68">
        <v>4134.9</v>
      </c>
      <c r="C48" s="68">
        <v>616.5</v>
      </c>
      <c r="D48" s="72">
        <v>-1.6041356635782</v>
      </c>
      <c r="E48" s="72">
        <v>32.1661014251683</v>
      </c>
      <c r="F48" s="72">
        <v>5.64109185155493</v>
      </c>
      <c r="G48" s="72">
        <v>30.979075303462402</v>
      </c>
      <c r="H48" s="72">
        <v>5.75300284831106</v>
      </c>
      <c r="I48" s="72">
        <v>4.56718581080269</v>
      </c>
      <c r="J48" s="73">
        <v>159.34099043418</v>
      </c>
      <c r="K48" s="69" t="s">
        <v>78</v>
      </c>
      <c r="L48" s="68"/>
      <c r="M48" s="68"/>
      <c r="N48" s="68"/>
      <c r="O48" s="68"/>
      <c r="P48" s="68"/>
      <c r="Q48" s="68"/>
      <c r="R48" s="68"/>
      <c r="S48" s="68"/>
      <c r="T48" s="68"/>
    </row>
    <row r="49" spans="2:20" ht="12.75">
      <c r="B49" s="68">
        <v>4290.2</v>
      </c>
      <c r="C49" s="68">
        <v>640.5</v>
      </c>
      <c r="D49" s="72">
        <v>-1.76510365717607</v>
      </c>
      <c r="E49" s="72">
        <v>32.2936791141888</v>
      </c>
      <c r="F49" s="72">
        <v>5.25240223625781</v>
      </c>
      <c r="G49" s="72">
        <v>31.3894806782477</v>
      </c>
      <c r="H49" s="72">
        <v>6.64279600415091</v>
      </c>
      <c r="I49" s="72">
        <v>5.32300349685573</v>
      </c>
      <c r="J49" s="73">
        <v>184.277596629615</v>
      </c>
      <c r="K49" s="69" t="s">
        <v>78</v>
      </c>
      <c r="L49" s="68"/>
      <c r="M49" s="68"/>
      <c r="N49" s="68"/>
      <c r="O49" s="68"/>
      <c r="P49" s="68"/>
      <c r="Q49" s="68"/>
      <c r="R49" s="68"/>
      <c r="S49" s="68"/>
      <c r="T49" s="68"/>
    </row>
    <row r="50" spans="2:20" ht="12.75">
      <c r="B50" s="68">
        <v>4445.4</v>
      </c>
      <c r="C50" s="68">
        <v>664.5</v>
      </c>
      <c r="D50" s="72">
        <v>-1.72563780090099</v>
      </c>
      <c r="E50" s="72">
        <v>31.0239864809088</v>
      </c>
      <c r="F50" s="72">
        <v>4.12759087835048</v>
      </c>
      <c r="G50" s="72">
        <v>24.9561675530601</v>
      </c>
      <c r="H50" s="72">
        <v>8.72808836441921</v>
      </c>
      <c r="I50" s="72">
        <v>7.05361947583919</v>
      </c>
      <c r="J50" s="73">
        <v>168.584054951913</v>
      </c>
      <c r="K50" s="69" t="s">
        <v>262</v>
      </c>
      <c r="L50" s="68"/>
      <c r="M50" s="68"/>
      <c r="N50" s="68"/>
      <c r="O50" s="68"/>
      <c r="P50" s="68"/>
      <c r="Q50" s="68"/>
      <c r="R50" s="68"/>
      <c r="S50" s="68"/>
      <c r="T50" s="68"/>
    </row>
    <row r="51" spans="2:20" ht="12.75">
      <c r="B51" s="68">
        <v>4600.6</v>
      </c>
      <c r="C51" s="68">
        <v>688.5</v>
      </c>
      <c r="D51" s="72">
        <v>-1.5720761284588</v>
      </c>
      <c r="E51" s="72">
        <v>31.4815172043809</v>
      </c>
      <c r="F51" s="72">
        <v>3.64434244462769</v>
      </c>
      <c r="G51" s="72">
        <v>27.4710165568355</v>
      </c>
      <c r="H51" s="72">
        <v>8.79318174776537</v>
      </c>
      <c r="I51" s="72">
        <v>7.02878225448271</v>
      </c>
      <c r="J51" s="73">
        <v>169.705928755963</v>
      </c>
      <c r="K51" s="69" t="s">
        <v>262</v>
      </c>
      <c r="L51" s="68"/>
      <c r="M51" s="68"/>
      <c r="N51" s="68"/>
      <c r="O51" s="68"/>
      <c r="P51" s="68"/>
      <c r="Q51" s="68"/>
      <c r="R51" s="68"/>
      <c r="S51" s="68"/>
      <c r="T51" s="68"/>
    </row>
    <row r="52" spans="2:20" ht="12.75">
      <c r="B52" s="68">
        <v>4746.1</v>
      </c>
      <c r="C52" s="68">
        <v>711</v>
      </c>
      <c r="D52" s="72">
        <v>-1.377175721888</v>
      </c>
      <c r="E52" s="72">
        <v>32.7703247357586</v>
      </c>
      <c r="F52" s="72">
        <v>3.1242227561108</v>
      </c>
      <c r="G52" s="72">
        <v>29.0213606171471</v>
      </c>
      <c r="H52" s="72">
        <v>8.07680949231113</v>
      </c>
      <c r="I52" s="72">
        <v>6.46469843256859</v>
      </c>
      <c r="J52" s="73">
        <v>128.454106740246</v>
      </c>
      <c r="K52" s="69" t="s">
        <v>78</v>
      </c>
      <c r="L52" s="68"/>
      <c r="M52" s="68"/>
      <c r="N52" s="68"/>
      <c r="O52" s="68"/>
      <c r="P52" s="68"/>
      <c r="Q52" s="68"/>
      <c r="R52" s="68"/>
      <c r="S52" s="68"/>
      <c r="T52" s="68"/>
    </row>
    <row r="53" spans="2:20" ht="12.75">
      <c r="B53" s="68">
        <v>4901.3</v>
      </c>
      <c r="C53" s="68">
        <v>735</v>
      </c>
      <c r="D53" s="72">
        <v>-1.70995704958587</v>
      </c>
      <c r="E53" s="72">
        <v>30.7123686229283</v>
      </c>
      <c r="F53" s="72">
        <v>3.64769602404673</v>
      </c>
      <c r="G53" s="72">
        <v>23.896434822628</v>
      </c>
      <c r="H53" s="72">
        <v>8.71945151007851</v>
      </c>
      <c r="I53" s="72">
        <v>6.99580447349084</v>
      </c>
      <c r="J53" s="73">
        <v>238.284027193268</v>
      </c>
      <c r="K53" s="69" t="s">
        <v>78</v>
      </c>
      <c r="L53" s="68"/>
      <c r="M53" s="68"/>
      <c r="N53" s="68"/>
      <c r="O53" s="68"/>
      <c r="P53" s="68"/>
      <c r="Q53" s="68"/>
      <c r="R53" s="68"/>
      <c r="S53" s="68"/>
      <c r="T53" s="68"/>
    </row>
    <row r="54" spans="2:20" ht="12.75">
      <c r="B54" s="68">
        <v>5056.5</v>
      </c>
      <c r="C54" s="68">
        <v>759</v>
      </c>
      <c r="D54" s="72">
        <v>-1.41939971081073</v>
      </c>
      <c r="E54" s="72">
        <v>30.4074883150843</v>
      </c>
      <c r="F54" s="72">
        <v>4.62313216535451</v>
      </c>
      <c r="G54" s="72">
        <v>23.3746539928381</v>
      </c>
      <c r="H54" s="72">
        <v>8.57560013384804</v>
      </c>
      <c r="I54" s="72">
        <v>6.89965161378062</v>
      </c>
      <c r="J54" s="73">
        <v>232.166789983532</v>
      </c>
      <c r="K54" s="69" t="s">
        <v>78</v>
      </c>
      <c r="L54" s="68"/>
      <c r="M54" s="68"/>
      <c r="N54" s="68"/>
      <c r="O54" s="68"/>
      <c r="P54" s="68"/>
      <c r="Q54" s="68"/>
      <c r="R54" s="68"/>
      <c r="S54" s="68"/>
      <c r="T54" s="68"/>
    </row>
    <row r="55" spans="2:20" ht="12.75">
      <c r="B55" s="68">
        <v>5418.7</v>
      </c>
      <c r="C55" s="68">
        <v>815</v>
      </c>
      <c r="D55" s="72">
        <v>-1.47548638041056</v>
      </c>
      <c r="E55" s="72">
        <v>31.3196150508845</v>
      </c>
      <c r="F55" s="72">
        <v>5.44973388677613</v>
      </c>
      <c r="G55" s="72">
        <v>28.0765874422567</v>
      </c>
      <c r="H55" s="72">
        <v>7.46439863546147</v>
      </c>
      <c r="I55" s="72">
        <v>5.97134346784888</v>
      </c>
      <c r="J55" s="73">
        <v>163.160109087869</v>
      </c>
      <c r="K55" s="69" t="s">
        <v>78</v>
      </c>
      <c r="L55" s="68"/>
      <c r="M55" s="68"/>
      <c r="N55" s="68"/>
      <c r="O55" s="68"/>
      <c r="P55" s="68"/>
      <c r="Q55" s="68"/>
      <c r="R55" s="68"/>
      <c r="S55" s="68"/>
      <c r="T55" s="68"/>
    </row>
    <row r="56" spans="2:20" ht="12.75">
      <c r="B56" s="68">
        <v>5573.9</v>
      </c>
      <c r="C56" s="68">
        <v>839</v>
      </c>
      <c r="D56" s="72">
        <v>-1.56508908429687</v>
      </c>
      <c r="E56" s="72">
        <v>31.4001311323256</v>
      </c>
      <c r="F56" s="72">
        <v>3.30800732355272</v>
      </c>
      <c r="G56" s="72">
        <v>28.2323705810142</v>
      </c>
      <c r="H56" s="72">
        <v>8.53555949655702</v>
      </c>
      <c r="I56" s="72">
        <v>6.86831637010002</v>
      </c>
      <c r="J56" s="73">
        <v>117.092547291394</v>
      </c>
      <c r="K56" s="69" t="s">
        <v>263</v>
      </c>
      <c r="L56" s="68"/>
      <c r="M56" s="68"/>
      <c r="N56" s="68"/>
      <c r="O56" s="68"/>
      <c r="P56" s="68"/>
      <c r="Q56" s="68"/>
      <c r="R56" s="68"/>
      <c r="S56" s="68"/>
      <c r="T56" s="68"/>
    </row>
    <row r="57" spans="2:20" ht="12.75">
      <c r="B57" s="68">
        <v>5732.4</v>
      </c>
      <c r="C57" s="68">
        <v>863.5</v>
      </c>
      <c r="D57" s="72">
        <v>-1.50124838348541</v>
      </c>
      <c r="E57" s="72">
        <v>31.4677811221896</v>
      </c>
      <c r="F57" s="72">
        <v>5.93697837016127</v>
      </c>
      <c r="G57" s="72">
        <v>27.6012655195459</v>
      </c>
      <c r="H57" s="72">
        <v>7.53134644056809</v>
      </c>
      <c r="I57" s="72">
        <v>5.98671356312661</v>
      </c>
      <c r="J57" s="73">
        <v>201.565655644589</v>
      </c>
      <c r="K57" s="69" t="s">
        <v>78</v>
      </c>
      <c r="L57" s="68"/>
      <c r="M57" s="68"/>
      <c r="N57" s="68"/>
      <c r="O57" s="68"/>
      <c r="P57" s="68"/>
      <c r="Q57" s="68"/>
      <c r="R57" s="68"/>
      <c r="S57" s="68"/>
      <c r="T57" s="68"/>
    </row>
    <row r="58" spans="2:20" ht="12.75">
      <c r="B58" s="68">
        <v>5887.6</v>
      </c>
      <c r="C58" s="68">
        <v>887.5</v>
      </c>
      <c r="D58" s="72">
        <v>-1.52647185999538</v>
      </c>
      <c r="E58" s="72">
        <v>32.0958985992383</v>
      </c>
      <c r="F58" s="72">
        <v>6.07906163989288</v>
      </c>
      <c r="G58" s="72">
        <v>30.7126996174013</v>
      </c>
      <c r="H58" s="72">
        <v>6.36589746921222</v>
      </c>
      <c r="I58" s="72">
        <v>5.09727036597807</v>
      </c>
      <c r="J58" s="73">
        <v>193.563107062501</v>
      </c>
      <c r="K58" s="69" t="s">
        <v>78</v>
      </c>
      <c r="L58" s="68"/>
      <c r="M58" s="68"/>
      <c r="N58" s="68"/>
      <c r="O58" s="68"/>
      <c r="P58" s="68"/>
      <c r="Q58" s="68"/>
      <c r="R58" s="68"/>
      <c r="S58" s="68"/>
      <c r="T58" s="68"/>
    </row>
    <row r="59" spans="2:20" ht="12.75">
      <c r="B59" s="68">
        <v>6042.8</v>
      </c>
      <c r="C59" s="68">
        <v>911.5</v>
      </c>
      <c r="D59" s="72">
        <v>-1.48554691328776</v>
      </c>
      <c r="E59" s="72">
        <v>32.3890564323328</v>
      </c>
      <c r="F59" s="72">
        <v>3.85106429854477</v>
      </c>
      <c r="G59" s="72">
        <v>29.4029448362662</v>
      </c>
      <c r="H59" s="72">
        <v>7.62635180522672</v>
      </c>
      <c r="I59" s="72">
        <v>6.11554784168504</v>
      </c>
      <c r="J59" s="73">
        <v>129.325117553164</v>
      </c>
      <c r="K59" s="69" t="s">
        <v>78</v>
      </c>
      <c r="L59" s="68"/>
      <c r="M59" s="68"/>
      <c r="N59" s="68"/>
      <c r="O59" s="68"/>
      <c r="P59" s="68"/>
      <c r="Q59" s="68"/>
      <c r="R59" s="68"/>
      <c r="S59" s="68"/>
      <c r="T59" s="68"/>
    </row>
    <row r="60" spans="2:20" ht="12.75">
      <c r="B60" s="68">
        <v>6198.1</v>
      </c>
      <c r="C60" s="68">
        <v>935.5</v>
      </c>
      <c r="D60" s="72">
        <v>-1.7393474770001</v>
      </c>
      <c r="E60" s="72">
        <v>32.1169711371682</v>
      </c>
      <c r="F60" s="72">
        <v>4.01636579066802</v>
      </c>
      <c r="G60" s="72">
        <v>28.3027227670592</v>
      </c>
      <c r="H60" s="72">
        <v>8.24542388205797</v>
      </c>
      <c r="I60" s="72">
        <v>6.59410623230771</v>
      </c>
      <c r="J60" s="73">
        <v>143.882730491018</v>
      </c>
      <c r="K60" s="69" t="s">
        <v>262</v>
      </c>
      <c r="L60" s="68"/>
      <c r="M60" s="68"/>
      <c r="N60" s="68"/>
      <c r="O60" s="68"/>
      <c r="P60" s="68"/>
      <c r="Q60" s="68"/>
      <c r="R60" s="68"/>
      <c r="S60" s="68"/>
      <c r="T60" s="68"/>
    </row>
    <row r="61" spans="2:20" ht="12.75">
      <c r="B61" s="68">
        <v>6353.3</v>
      </c>
      <c r="C61" s="68">
        <v>959.5</v>
      </c>
      <c r="D61" s="72">
        <v>-1.14906198041195</v>
      </c>
      <c r="E61" s="72">
        <v>31.0382683748838</v>
      </c>
      <c r="F61" s="72">
        <v>13.1592826018075</v>
      </c>
      <c r="G61" s="72">
        <v>28.9167194753173</v>
      </c>
      <c r="H61" s="72">
        <v>4.14008789111664</v>
      </c>
      <c r="I61" s="72">
        <v>3.28059544251436</v>
      </c>
      <c r="J61" s="73">
        <v>340.550101785876</v>
      </c>
      <c r="K61" s="69" t="s">
        <v>262</v>
      </c>
      <c r="L61" s="68"/>
      <c r="M61" s="68"/>
      <c r="N61" s="68"/>
      <c r="O61" s="68"/>
      <c r="P61" s="68"/>
      <c r="Q61" s="68"/>
      <c r="R61" s="68"/>
      <c r="S61" s="68"/>
      <c r="T61" s="68"/>
    </row>
    <row r="62" spans="2:20" ht="12.75">
      <c r="B62" s="68">
        <v>6508.5</v>
      </c>
      <c r="C62" s="68">
        <v>983.5</v>
      </c>
      <c r="D62" s="72">
        <v>-1.54805675062185</v>
      </c>
      <c r="E62" s="72">
        <v>32.1995756671852</v>
      </c>
      <c r="F62" s="72">
        <v>3.46331495655209</v>
      </c>
      <c r="G62" s="72">
        <v>28.0540342741026</v>
      </c>
      <c r="H62" s="72">
        <v>7.64549568097807</v>
      </c>
      <c r="I62" s="72">
        <v>6.15286395558373</v>
      </c>
      <c r="J62" s="73">
        <v>165.359731858297</v>
      </c>
      <c r="K62" s="69" t="s">
        <v>78</v>
      </c>
      <c r="L62" s="68"/>
      <c r="M62" s="68"/>
      <c r="N62" s="68"/>
      <c r="O62" s="68"/>
      <c r="P62" s="68"/>
      <c r="Q62" s="68"/>
      <c r="R62" s="68"/>
      <c r="S62" s="68"/>
      <c r="T62" s="68"/>
    </row>
    <row r="63" spans="2:20" ht="12.75">
      <c r="B63" s="68">
        <v>6822.2</v>
      </c>
      <c r="C63" s="68">
        <v>1032</v>
      </c>
      <c r="D63" s="72">
        <v>-1.3700511753464</v>
      </c>
      <c r="E63" s="72">
        <v>32.2410544839093</v>
      </c>
      <c r="F63" s="72">
        <v>3.45499208302209</v>
      </c>
      <c r="G63" s="72">
        <v>28.4590108128463</v>
      </c>
      <c r="H63" s="72">
        <v>6.79965121648214</v>
      </c>
      <c r="I63" s="72">
        <v>5.48201467964728</v>
      </c>
      <c r="J63" s="73">
        <v>156.459425951226</v>
      </c>
      <c r="K63" s="69" t="s">
        <v>78</v>
      </c>
      <c r="L63" s="68"/>
      <c r="M63" s="68"/>
      <c r="N63" s="68"/>
      <c r="O63" s="68"/>
      <c r="P63" s="68"/>
      <c r="Q63" s="68"/>
      <c r="R63" s="68"/>
      <c r="S63" s="68"/>
      <c r="T63" s="68"/>
    </row>
    <row r="64" spans="2:20" ht="12.75">
      <c r="B64" s="68">
        <v>6977.4</v>
      </c>
      <c r="C64" s="68">
        <v>1056</v>
      </c>
      <c r="D64" s="72">
        <v>-1.66406460983831</v>
      </c>
      <c r="E64" s="72">
        <v>32.1375432891006</v>
      </c>
      <c r="F64" s="72">
        <v>2.61270450493974</v>
      </c>
      <c r="G64" s="72">
        <v>27.2205744193843</v>
      </c>
      <c r="H64" s="72">
        <v>8.6115622182799</v>
      </c>
      <c r="I64" s="72">
        <v>6.94961367593002</v>
      </c>
      <c r="J64" s="73">
        <v>144.937837101646</v>
      </c>
      <c r="K64" s="69" t="s">
        <v>78</v>
      </c>
      <c r="L64" s="68"/>
      <c r="M64" s="68"/>
      <c r="N64" s="68"/>
      <c r="O64" s="68"/>
      <c r="P64" s="68"/>
      <c r="Q64" s="68"/>
      <c r="R64" s="68"/>
      <c r="S64" s="68"/>
      <c r="T64" s="68"/>
    </row>
    <row r="65" spans="2:20" ht="12.75">
      <c r="B65" s="68">
        <v>7132.6</v>
      </c>
      <c r="C65" s="68">
        <v>1080</v>
      </c>
      <c r="D65" s="72">
        <v>-1.38533637005257</v>
      </c>
      <c r="E65" s="72">
        <v>33.6735601041543</v>
      </c>
      <c r="F65" s="72">
        <v>4.83036917663506</v>
      </c>
      <c r="G65" s="72">
        <v>30.8452009403421</v>
      </c>
      <c r="H65" s="72">
        <v>6.5579570469598</v>
      </c>
      <c r="I65" s="72">
        <v>5.15201223230901</v>
      </c>
      <c r="J65" s="73">
        <v>127.240332575161</v>
      </c>
      <c r="K65" s="69" t="s">
        <v>78</v>
      </c>
      <c r="L65" s="68"/>
      <c r="M65" s="68"/>
      <c r="N65" s="68"/>
      <c r="O65" s="68"/>
      <c r="P65" s="68"/>
      <c r="Q65" s="68"/>
      <c r="R65" s="68"/>
      <c r="S65" s="68"/>
      <c r="T65" s="68"/>
    </row>
    <row r="66" spans="2:20" ht="12.75">
      <c r="B66" s="68">
        <v>7443</v>
      </c>
      <c r="C66" s="68">
        <v>1128</v>
      </c>
      <c r="D66" s="72">
        <v>-1.30898705591697</v>
      </c>
      <c r="E66" s="72">
        <v>32.6522710292296</v>
      </c>
      <c r="F66" s="72">
        <v>4.27394739653656</v>
      </c>
      <c r="G66" s="72">
        <v>29.330526500486</v>
      </c>
      <c r="H66" s="72">
        <v>6.4152936913971</v>
      </c>
      <c r="I66" s="72">
        <v>5.18781375732499</v>
      </c>
      <c r="J66" s="73">
        <v>151.528102460126</v>
      </c>
      <c r="K66" s="69" t="s">
        <v>262</v>
      </c>
      <c r="L66" s="68"/>
      <c r="M66" s="68"/>
      <c r="N66" s="68"/>
      <c r="O66" s="68"/>
      <c r="P66" s="68"/>
      <c r="Q66" s="68"/>
      <c r="R66" s="68"/>
      <c r="S66" s="68"/>
      <c r="T66" s="68"/>
    </row>
    <row r="67" spans="2:20" ht="12.75">
      <c r="B67" s="68">
        <v>7598.3</v>
      </c>
      <c r="C67" s="68">
        <v>1152</v>
      </c>
      <c r="D67" s="72">
        <v>-1.66631226122141</v>
      </c>
      <c r="E67" s="72">
        <v>32.5076655164855</v>
      </c>
      <c r="F67" s="72">
        <v>3.61523781627813</v>
      </c>
      <c r="G67" s="72">
        <v>28.968558673374</v>
      </c>
      <c r="H67" s="72">
        <v>7.82590437933571</v>
      </c>
      <c r="I67" s="72">
        <v>6.23148366272015</v>
      </c>
      <c r="J67" s="73">
        <v>135.590052347152</v>
      </c>
      <c r="K67" s="69" t="s">
        <v>78</v>
      </c>
      <c r="L67" s="68"/>
      <c r="M67" s="68"/>
      <c r="N67" s="68"/>
      <c r="O67" s="68"/>
      <c r="P67" s="68"/>
      <c r="Q67" s="68"/>
      <c r="R67" s="68"/>
      <c r="S67" s="68"/>
      <c r="T67" s="68"/>
    </row>
    <row r="68" spans="2:20" ht="12.75">
      <c r="B68" s="68">
        <v>7743.8</v>
      </c>
      <c r="C68" s="68">
        <v>1174.5</v>
      </c>
      <c r="D68" s="72">
        <v>-1.51500336812323</v>
      </c>
      <c r="E68" s="72">
        <v>30.0091249315434</v>
      </c>
      <c r="F68" s="72">
        <v>4.66955414176606</v>
      </c>
      <c r="G68" s="72">
        <v>22.0187210972562</v>
      </c>
      <c r="H68" s="72">
        <v>9.05915389655291</v>
      </c>
      <c r="I68" s="72">
        <v>7.335702137305</v>
      </c>
      <c r="J68" s="73">
        <v>172.51</v>
      </c>
      <c r="K68" s="69" t="s">
        <v>78</v>
      </c>
      <c r="L68" s="68"/>
      <c r="M68" s="68"/>
      <c r="N68" s="68"/>
      <c r="O68" s="68"/>
      <c r="P68" s="68"/>
      <c r="Q68" s="68"/>
      <c r="R68" s="68"/>
      <c r="S68" s="68"/>
      <c r="T68" s="68"/>
    </row>
    <row r="69" spans="2:20" ht="12.75">
      <c r="B69" s="68">
        <v>7834.3</v>
      </c>
      <c r="C69" s="68">
        <v>1188.5</v>
      </c>
      <c r="D69" s="72">
        <v>-1.02537200681932</v>
      </c>
      <c r="E69" s="72">
        <v>31.759920317536</v>
      </c>
      <c r="F69" s="72">
        <v>3.88388446368034</v>
      </c>
      <c r="G69" s="72">
        <v>27.7015033516951</v>
      </c>
      <c r="H69" s="72">
        <v>8.59481439570899</v>
      </c>
      <c r="I69" s="72">
        <v>6.89458466995952</v>
      </c>
      <c r="J69" s="73">
        <v>118.193886060762</v>
      </c>
      <c r="K69" s="69" t="s">
        <v>78</v>
      </c>
      <c r="L69" s="68"/>
      <c r="M69" s="68"/>
      <c r="N69" s="68"/>
      <c r="O69" s="68"/>
      <c r="P69" s="68"/>
      <c r="Q69" s="68"/>
      <c r="R69" s="68"/>
      <c r="S69" s="68"/>
      <c r="T69" s="68"/>
    </row>
    <row r="70" spans="2:20" ht="12.75">
      <c r="B70" s="68">
        <v>8054.2</v>
      </c>
      <c r="C70" s="68">
        <v>1222.5</v>
      </c>
      <c r="D70" s="72">
        <v>-1.27071675591536</v>
      </c>
      <c r="E70" s="72">
        <v>31.7897451405293</v>
      </c>
      <c r="F70" s="72">
        <v>3.90082284218873</v>
      </c>
      <c r="G70" s="72">
        <v>26.5429627240425</v>
      </c>
      <c r="H70" s="72">
        <v>6.70503369329437</v>
      </c>
      <c r="I70" s="72">
        <v>5.36467795291831</v>
      </c>
      <c r="J70" s="73">
        <v>211.721022872357</v>
      </c>
      <c r="K70" s="69" t="s">
        <v>262</v>
      </c>
      <c r="L70" s="68"/>
      <c r="M70" s="68"/>
      <c r="N70" s="68"/>
      <c r="O70" s="68"/>
      <c r="P70" s="68"/>
      <c r="Q70" s="68"/>
      <c r="R70" s="68"/>
      <c r="S70" s="68"/>
      <c r="T70" s="68"/>
    </row>
    <row r="71" spans="2:20" ht="12.75">
      <c r="B71" s="68">
        <v>8209.4</v>
      </c>
      <c r="C71" s="68">
        <v>1246.5</v>
      </c>
      <c r="D71" s="72">
        <v>-1.59823053650649</v>
      </c>
      <c r="E71" s="72">
        <v>32.4541476326718</v>
      </c>
      <c r="F71" s="72">
        <v>5.0054209607995</v>
      </c>
      <c r="G71" s="72">
        <v>28.4827333404287</v>
      </c>
      <c r="H71" s="72">
        <v>7.66231909708278</v>
      </c>
      <c r="I71" s="72">
        <v>6.09773655982627</v>
      </c>
      <c r="J71" s="73">
        <v>112.54372994818</v>
      </c>
      <c r="K71" s="69" t="s">
        <v>263</v>
      </c>
      <c r="L71" s="68"/>
      <c r="M71" s="68"/>
      <c r="N71" s="68"/>
      <c r="O71" s="68"/>
      <c r="P71" s="68"/>
      <c r="Q71" s="68"/>
      <c r="R71" s="68"/>
      <c r="S71" s="68"/>
      <c r="T71" s="68"/>
    </row>
    <row r="72" spans="2:20" ht="12.75">
      <c r="B72" s="68"/>
      <c r="C72" s="68">
        <v>1270.5</v>
      </c>
      <c r="D72" s="72">
        <v>-1.50940162642501</v>
      </c>
      <c r="E72" s="72">
        <v>33.7628553628112</v>
      </c>
      <c r="F72" s="72">
        <v>2.05761203680849</v>
      </c>
      <c r="G72" s="72">
        <v>29.3735074723981</v>
      </c>
      <c r="H72" s="72">
        <v>8.06706727995372</v>
      </c>
      <c r="I72" s="72">
        <v>6.38919003149258</v>
      </c>
      <c r="J72" s="73">
        <v>101.43063379173</v>
      </c>
      <c r="K72" s="69" t="s">
        <v>263</v>
      </c>
      <c r="L72" s="68"/>
      <c r="M72" s="68"/>
      <c r="N72" s="68"/>
      <c r="O72" s="68"/>
      <c r="P72" s="68"/>
      <c r="Q72" s="68"/>
      <c r="R72" s="68"/>
      <c r="S72" s="68"/>
      <c r="T72" s="68"/>
    </row>
    <row r="73" spans="2:20" ht="12.75">
      <c r="B73" s="68"/>
      <c r="C73" s="68">
        <v>1289.5</v>
      </c>
      <c r="D73" s="72">
        <v>-1.12129336520673</v>
      </c>
      <c r="E73" s="72">
        <v>32.1593458328718</v>
      </c>
      <c r="F73" s="72">
        <v>6.33482133471689</v>
      </c>
      <c r="G73" s="72">
        <v>29.2724905930071</v>
      </c>
      <c r="H73" s="72">
        <v>5.85583860504042</v>
      </c>
      <c r="I73" s="72">
        <v>4.7400331710337</v>
      </c>
      <c r="J73" s="73">
        <v>170.773051594272</v>
      </c>
      <c r="K73" s="69" t="s">
        <v>264</v>
      </c>
      <c r="L73" s="68"/>
      <c r="M73" s="68"/>
      <c r="N73" s="68"/>
      <c r="O73" s="68"/>
      <c r="P73" s="68"/>
      <c r="Q73" s="68"/>
      <c r="R73" s="68"/>
      <c r="S73" s="68"/>
      <c r="T73" s="68"/>
    </row>
    <row r="74" spans="2:20" ht="12.75">
      <c r="B74" s="68"/>
      <c r="C74" s="68">
        <v>1313.5</v>
      </c>
      <c r="D74" s="72">
        <v>-1.51314922481439</v>
      </c>
      <c r="E74" s="72">
        <v>31.9126116910269</v>
      </c>
      <c r="F74" s="72">
        <v>6.50917255086403</v>
      </c>
      <c r="G74" s="72">
        <v>28.5034779888715</v>
      </c>
      <c r="H74" s="72">
        <v>5.62510281964927</v>
      </c>
      <c r="I74" s="72">
        <v>4.68667146736093</v>
      </c>
      <c r="J74" s="73">
        <v>179.496867852711</v>
      </c>
      <c r="K74" s="69" t="s">
        <v>263</v>
      </c>
      <c r="L74" s="68"/>
      <c r="M74" s="68"/>
      <c r="N74" s="68"/>
      <c r="O74" s="68"/>
      <c r="P74" s="68"/>
      <c r="Q74" s="68"/>
      <c r="R74" s="68"/>
      <c r="S74" s="68"/>
      <c r="T74" s="68"/>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13.xml><?xml version="1.0" encoding="utf-8"?>
<worksheet xmlns="http://schemas.openxmlformats.org/spreadsheetml/2006/main" xmlns:r="http://schemas.openxmlformats.org/officeDocument/2006/relationships">
  <dimension ref="A1:U84"/>
  <sheetViews>
    <sheetView zoomScale="70" zoomScaleNormal="70" zoomScalePageLayoutView="0" workbookViewId="0" topLeftCell="A1">
      <selection activeCell="A2" sqref="A2"/>
    </sheetView>
  </sheetViews>
  <sheetFormatPr defaultColWidth="13.28125" defaultRowHeight="13.5" customHeight="1"/>
  <cols>
    <col min="1" max="1" width="13.28125" style="9" customWidth="1"/>
    <col min="2" max="12" width="13.7109375" style="65" customWidth="1"/>
    <col min="13" max="16384" width="13.28125" style="9" customWidth="1"/>
  </cols>
  <sheetData>
    <row r="1" spans="1:21" ht="12.75" customHeight="1">
      <c r="A1" s="9" t="s">
        <v>0</v>
      </c>
      <c r="B1" s="10" t="s">
        <v>1</v>
      </c>
      <c r="C1" s="10" t="s">
        <v>265</v>
      </c>
      <c r="D1" s="37" t="s">
        <v>50</v>
      </c>
      <c r="E1" s="37" t="s">
        <v>266</v>
      </c>
      <c r="G1" s="10" t="s">
        <v>6</v>
      </c>
      <c r="J1" s="65" t="s">
        <v>7</v>
      </c>
      <c r="K1" s="65" t="s">
        <v>8</v>
      </c>
      <c r="L1" s="76" t="s">
        <v>267</v>
      </c>
      <c r="M1" s="77" t="s">
        <v>268</v>
      </c>
      <c r="N1" s="77" t="s">
        <v>269</v>
      </c>
      <c r="O1" s="77" t="s">
        <v>270</v>
      </c>
      <c r="P1" s="77" t="s">
        <v>271</v>
      </c>
      <c r="Q1" s="78" t="s">
        <v>272</v>
      </c>
      <c r="R1" s="78" t="s">
        <v>273</v>
      </c>
      <c r="S1" s="78" t="s">
        <v>274</v>
      </c>
      <c r="T1" s="78" t="s">
        <v>16</v>
      </c>
      <c r="U1" s="77" t="s">
        <v>17</v>
      </c>
    </row>
    <row r="2" spans="1:21" ht="12.75" customHeight="1">
      <c r="A2" s="9" t="s">
        <v>275</v>
      </c>
      <c r="B2" s="79">
        <v>3.5</v>
      </c>
      <c r="C2" s="79">
        <v>4</v>
      </c>
      <c r="D2" s="80">
        <v>-27.94169</v>
      </c>
      <c r="E2" s="79">
        <v>12.4427</v>
      </c>
      <c r="G2" s="10" t="s">
        <v>276</v>
      </c>
      <c r="K2" s="65" t="s">
        <v>20</v>
      </c>
      <c r="L2" s="81">
        <v>124541</v>
      </c>
      <c r="M2" s="82">
        <v>86</v>
      </c>
      <c r="N2" s="83">
        <v>87</v>
      </c>
      <c r="O2" s="84">
        <v>905</v>
      </c>
      <c r="P2" s="84">
        <v>40</v>
      </c>
      <c r="Q2" s="85">
        <v>829</v>
      </c>
      <c r="R2" s="85">
        <v>736</v>
      </c>
      <c r="S2" s="85">
        <v>915</v>
      </c>
      <c r="T2" s="85"/>
      <c r="U2" s="86" t="s">
        <v>277</v>
      </c>
    </row>
    <row r="3" spans="2:21" ht="12.75" customHeight="1">
      <c r="B3" s="79">
        <v>6.5</v>
      </c>
      <c r="C3" s="79">
        <v>7</v>
      </c>
      <c r="D3" s="80">
        <v>-4.102716</v>
      </c>
      <c r="E3" s="79">
        <v>11.8305</v>
      </c>
      <c r="G3" s="87" t="s">
        <v>278</v>
      </c>
      <c r="K3" s="65" t="s">
        <v>20</v>
      </c>
      <c r="L3" s="81">
        <v>120727</v>
      </c>
      <c r="M3" s="82">
        <v>88</v>
      </c>
      <c r="N3" s="88">
        <v>88.5</v>
      </c>
      <c r="O3" s="84">
        <v>7235</v>
      </c>
      <c r="P3" s="84">
        <v>35</v>
      </c>
      <c r="Q3" s="85">
        <v>8046</v>
      </c>
      <c r="R3" s="85">
        <v>7975</v>
      </c>
      <c r="S3" s="85">
        <v>8157</v>
      </c>
      <c r="T3" s="85" t="s">
        <v>84</v>
      </c>
      <c r="U3" s="86" t="s">
        <v>279</v>
      </c>
    </row>
    <row r="4" spans="2:21" ht="12.75" customHeight="1">
      <c r="B4" s="79">
        <v>9.5</v>
      </c>
      <c r="C4" s="79">
        <v>10</v>
      </c>
      <c r="D4" s="80">
        <v>20.3401</v>
      </c>
      <c r="E4" s="79">
        <v>11.9809</v>
      </c>
      <c r="G4" s="87" t="s">
        <v>280</v>
      </c>
      <c r="K4" s="65" t="s">
        <v>20</v>
      </c>
      <c r="L4" s="81">
        <v>124542</v>
      </c>
      <c r="M4" s="82">
        <v>115</v>
      </c>
      <c r="N4" s="83">
        <v>116</v>
      </c>
      <c r="O4" s="84">
        <v>1385</v>
      </c>
      <c r="P4" s="84">
        <v>35</v>
      </c>
      <c r="Q4" s="85">
        <v>1301</v>
      </c>
      <c r="R4" s="85">
        <v>1262</v>
      </c>
      <c r="S4" s="85">
        <v>1351</v>
      </c>
      <c r="T4" s="85"/>
      <c r="U4" s="86" t="s">
        <v>277</v>
      </c>
    </row>
    <row r="5" spans="2:21" ht="12.75" customHeight="1">
      <c r="B5" s="79">
        <v>11</v>
      </c>
      <c r="C5" s="79">
        <v>12</v>
      </c>
      <c r="D5" s="80">
        <v>36.97425</v>
      </c>
      <c r="E5" s="79">
        <v>12.1493</v>
      </c>
      <c r="G5" s="87" t="s">
        <v>281</v>
      </c>
      <c r="K5" s="65" t="s">
        <v>20</v>
      </c>
      <c r="L5" s="81">
        <v>119166</v>
      </c>
      <c r="M5" s="82">
        <v>141</v>
      </c>
      <c r="N5" s="83">
        <v>141.5</v>
      </c>
      <c r="O5" s="84">
        <v>1660</v>
      </c>
      <c r="P5" s="84">
        <v>35</v>
      </c>
      <c r="Q5" s="85">
        <v>1561</v>
      </c>
      <c r="R5" s="85">
        <v>1433</v>
      </c>
      <c r="S5" s="85">
        <v>1683</v>
      </c>
      <c r="T5" s="85"/>
      <c r="U5" s="86" t="s">
        <v>277</v>
      </c>
    </row>
    <row r="6" spans="2:21" ht="12.75" customHeight="1">
      <c r="B6" s="79">
        <v>13</v>
      </c>
      <c r="C6" s="79">
        <v>14</v>
      </c>
      <c r="D6" s="80">
        <v>53.88197</v>
      </c>
      <c r="E6" s="79">
        <v>12.684</v>
      </c>
      <c r="K6" s="65" t="s">
        <v>20</v>
      </c>
      <c r="L6" s="81">
        <v>120728</v>
      </c>
      <c r="M6" s="82">
        <v>176</v>
      </c>
      <c r="N6" s="83">
        <v>176.5</v>
      </c>
      <c r="O6" s="84">
        <v>2445</v>
      </c>
      <c r="P6" s="84">
        <v>40</v>
      </c>
      <c r="Q6" s="85">
        <v>2504</v>
      </c>
      <c r="R6" s="85">
        <v>2363</v>
      </c>
      <c r="S6" s="85">
        <v>2698</v>
      </c>
      <c r="T6" s="85"/>
      <c r="U6" s="86" t="s">
        <v>277</v>
      </c>
    </row>
    <row r="7" spans="2:21" ht="12.75" customHeight="1">
      <c r="B7" s="79">
        <v>16</v>
      </c>
      <c r="C7" s="79">
        <v>17</v>
      </c>
      <c r="D7" s="80">
        <v>79.7788</v>
      </c>
      <c r="E7" s="79">
        <v>11.7884</v>
      </c>
      <c r="K7" s="65" t="s">
        <v>20</v>
      </c>
      <c r="L7" s="81">
        <v>120729</v>
      </c>
      <c r="M7" s="82">
        <v>212</v>
      </c>
      <c r="N7" s="83">
        <v>212.5</v>
      </c>
      <c r="O7" s="84">
        <v>2870</v>
      </c>
      <c r="P7" s="84">
        <v>35</v>
      </c>
      <c r="Q7" s="85">
        <v>2993</v>
      </c>
      <c r="R7" s="85">
        <v>2885</v>
      </c>
      <c r="S7" s="85">
        <v>3132</v>
      </c>
      <c r="T7" s="85"/>
      <c r="U7" s="86" t="s">
        <v>277</v>
      </c>
    </row>
    <row r="8" spans="2:21" ht="12.75" customHeight="1">
      <c r="B8" s="79">
        <v>21</v>
      </c>
      <c r="C8" s="79">
        <v>22</v>
      </c>
      <c r="D8" s="80">
        <v>126.3021</v>
      </c>
      <c r="E8" s="79">
        <v>12.2451</v>
      </c>
      <c r="K8" s="65" t="s">
        <v>20</v>
      </c>
      <c r="L8" s="81">
        <v>124543</v>
      </c>
      <c r="M8" s="82">
        <v>238</v>
      </c>
      <c r="N8" s="88">
        <v>239</v>
      </c>
      <c r="O8" s="84">
        <v>3320</v>
      </c>
      <c r="P8" s="84">
        <v>60</v>
      </c>
      <c r="Q8" s="85">
        <v>3549</v>
      </c>
      <c r="R8" s="85">
        <v>3416</v>
      </c>
      <c r="S8" s="85">
        <v>3690</v>
      </c>
      <c r="T8" s="85"/>
      <c r="U8" s="86" t="s">
        <v>138</v>
      </c>
    </row>
    <row r="9" spans="2:21" ht="12.75" customHeight="1">
      <c r="B9" s="79">
        <v>29.5</v>
      </c>
      <c r="C9" s="79">
        <v>30</v>
      </c>
      <c r="D9" s="80">
        <v>210.0751</v>
      </c>
      <c r="E9" s="79">
        <v>11.863</v>
      </c>
      <c r="K9" s="65" t="s">
        <v>20</v>
      </c>
      <c r="L9" s="81">
        <v>124544</v>
      </c>
      <c r="M9" s="82">
        <v>266</v>
      </c>
      <c r="N9" s="88">
        <v>268</v>
      </c>
      <c r="O9" s="84">
        <v>3660</v>
      </c>
      <c r="P9" s="84">
        <v>70</v>
      </c>
      <c r="Q9" s="85">
        <v>3988</v>
      </c>
      <c r="R9" s="85">
        <v>3785</v>
      </c>
      <c r="S9" s="85">
        <v>4202</v>
      </c>
      <c r="T9" s="85"/>
      <c r="U9" s="86" t="s">
        <v>138</v>
      </c>
    </row>
    <row r="10" spans="2:21" ht="12.75" customHeight="1">
      <c r="B10" s="79">
        <v>31.5</v>
      </c>
      <c r="C10" s="79">
        <v>32</v>
      </c>
      <c r="D10" s="80">
        <v>232.5618</v>
      </c>
      <c r="E10" s="79">
        <v>11.6209</v>
      </c>
      <c r="K10" s="65" t="s">
        <v>20</v>
      </c>
      <c r="L10" s="81">
        <v>120730</v>
      </c>
      <c r="M10" s="82">
        <v>298</v>
      </c>
      <c r="N10" s="88">
        <v>298.5</v>
      </c>
      <c r="O10" s="84">
        <v>3815</v>
      </c>
      <c r="P10" s="84">
        <v>35</v>
      </c>
      <c r="Q10" s="85">
        <v>4204</v>
      </c>
      <c r="R10" s="85">
        <v>4097</v>
      </c>
      <c r="S10" s="85">
        <v>4380</v>
      </c>
      <c r="T10" s="85"/>
      <c r="U10" s="86" t="s">
        <v>277</v>
      </c>
    </row>
    <row r="11" spans="2:21" ht="12.75" customHeight="1">
      <c r="B11" s="79">
        <v>33.5</v>
      </c>
      <c r="C11" s="79">
        <v>34</v>
      </c>
      <c r="D11" s="80">
        <v>255.5851</v>
      </c>
      <c r="E11" s="79">
        <v>11.8002</v>
      </c>
      <c r="K11" s="65" t="s">
        <v>20</v>
      </c>
      <c r="L11" s="81">
        <v>119169</v>
      </c>
      <c r="M11" s="82">
        <v>345</v>
      </c>
      <c r="N11" s="88">
        <v>345.5</v>
      </c>
      <c r="O11" s="84">
        <v>4480</v>
      </c>
      <c r="P11" s="84">
        <v>35</v>
      </c>
      <c r="Q11" s="85">
        <v>5165</v>
      </c>
      <c r="R11" s="85">
        <v>4982</v>
      </c>
      <c r="S11" s="85">
        <v>5284</v>
      </c>
      <c r="T11" s="85"/>
      <c r="U11" s="86" t="s">
        <v>277</v>
      </c>
    </row>
    <row r="12" spans="2:21" ht="12.75" customHeight="1">
      <c r="B12" s="79">
        <v>39.5</v>
      </c>
      <c r="C12" s="79">
        <v>40</v>
      </c>
      <c r="D12" s="80">
        <v>327.472</v>
      </c>
      <c r="E12" s="79">
        <v>12.1686</v>
      </c>
      <c r="K12" s="65" t="s">
        <v>20</v>
      </c>
      <c r="L12" s="81">
        <v>124545</v>
      </c>
      <c r="M12" s="82">
        <v>357</v>
      </c>
      <c r="N12" s="88">
        <v>358</v>
      </c>
      <c r="O12" s="84">
        <v>4650</v>
      </c>
      <c r="P12" s="84">
        <v>120</v>
      </c>
      <c r="Q12" s="85">
        <v>5361</v>
      </c>
      <c r="R12" s="85">
        <v>4979</v>
      </c>
      <c r="S12" s="85">
        <v>5592</v>
      </c>
      <c r="T12" s="85"/>
      <c r="U12" s="86" t="s">
        <v>277</v>
      </c>
    </row>
    <row r="13" spans="2:21" ht="12.75" customHeight="1">
      <c r="B13" s="79">
        <v>41.5</v>
      </c>
      <c r="C13" s="79">
        <v>42</v>
      </c>
      <c r="D13" s="80">
        <v>352.2388</v>
      </c>
      <c r="E13" s="79">
        <v>11.7739</v>
      </c>
      <c r="K13" s="65" t="s">
        <v>20</v>
      </c>
      <c r="L13" s="81">
        <v>124546</v>
      </c>
      <c r="M13" s="82">
        <v>398</v>
      </c>
      <c r="N13" s="88">
        <v>399</v>
      </c>
      <c r="O13" s="84">
        <v>5710</v>
      </c>
      <c r="P13" s="84">
        <v>40</v>
      </c>
      <c r="Q13" s="85">
        <v>6496</v>
      </c>
      <c r="R13" s="85">
        <v>6412</v>
      </c>
      <c r="S13" s="85">
        <v>6625</v>
      </c>
      <c r="T13" s="85"/>
      <c r="U13" s="86" t="s">
        <v>277</v>
      </c>
    </row>
    <row r="14" spans="2:21" ht="12.75" customHeight="1">
      <c r="B14" s="79">
        <v>43.5</v>
      </c>
      <c r="C14" s="79">
        <v>44</v>
      </c>
      <c r="D14" s="80">
        <v>377.3408</v>
      </c>
      <c r="E14" s="79">
        <v>12.187</v>
      </c>
      <c r="K14" s="65" t="s">
        <v>20</v>
      </c>
      <c r="L14" s="81">
        <v>124547</v>
      </c>
      <c r="M14" s="82">
        <v>414</v>
      </c>
      <c r="N14" s="88">
        <v>415</v>
      </c>
      <c r="O14" s="84">
        <v>5920</v>
      </c>
      <c r="P14" s="84">
        <v>140</v>
      </c>
      <c r="Q14" s="85">
        <v>6754</v>
      </c>
      <c r="R14" s="85">
        <v>6437</v>
      </c>
      <c r="S14" s="85">
        <v>7136</v>
      </c>
      <c r="T14" s="85"/>
      <c r="U14" s="86" t="s">
        <v>277</v>
      </c>
    </row>
    <row r="15" spans="2:21" ht="12.75" customHeight="1">
      <c r="B15" s="79">
        <v>49.5</v>
      </c>
      <c r="C15" s="79">
        <v>50</v>
      </c>
      <c r="D15" s="80">
        <v>454.2541</v>
      </c>
      <c r="E15" s="79">
        <v>11.7845</v>
      </c>
      <c r="K15" s="65" t="s">
        <v>20</v>
      </c>
      <c r="L15" s="81">
        <v>124548</v>
      </c>
      <c r="M15" s="82">
        <v>432</v>
      </c>
      <c r="N15" s="88">
        <v>433</v>
      </c>
      <c r="O15" s="84">
        <v>6990</v>
      </c>
      <c r="P15" s="84">
        <v>45</v>
      </c>
      <c r="Q15" s="85">
        <v>7824</v>
      </c>
      <c r="R15" s="85">
        <v>7707</v>
      </c>
      <c r="S15" s="85">
        <v>7927</v>
      </c>
      <c r="T15" s="85"/>
      <c r="U15" s="86" t="s">
        <v>282</v>
      </c>
    </row>
    <row r="16" spans="2:21" ht="12.75" customHeight="1">
      <c r="B16" s="79">
        <v>51.5</v>
      </c>
      <c r="C16" s="79">
        <v>52</v>
      </c>
      <c r="D16" s="80">
        <v>480.2933</v>
      </c>
      <c r="E16" s="79">
        <v>12.144</v>
      </c>
      <c r="K16" s="65" t="s">
        <v>20</v>
      </c>
      <c r="L16" s="81">
        <v>124549</v>
      </c>
      <c r="M16" s="82">
        <v>448</v>
      </c>
      <c r="N16" s="88">
        <v>449</v>
      </c>
      <c r="O16" s="84">
        <v>7740</v>
      </c>
      <c r="P16" s="84">
        <v>70</v>
      </c>
      <c r="Q16" s="85">
        <v>8516</v>
      </c>
      <c r="R16" s="85">
        <v>8411</v>
      </c>
      <c r="S16" s="85">
        <v>8684</v>
      </c>
      <c r="T16" s="85"/>
      <c r="U16" s="86" t="s">
        <v>282</v>
      </c>
    </row>
    <row r="17" spans="2:21" ht="12.75" customHeight="1">
      <c r="B17" s="79">
        <v>53.5</v>
      </c>
      <c r="C17" s="79">
        <v>54</v>
      </c>
      <c r="D17" s="80">
        <v>506.4659</v>
      </c>
      <c r="E17" s="79">
        <v>12.3654</v>
      </c>
      <c r="K17" s="65" t="s">
        <v>20</v>
      </c>
      <c r="L17" s="81">
        <v>124550</v>
      </c>
      <c r="M17" s="82">
        <v>459</v>
      </c>
      <c r="N17" s="88">
        <v>460</v>
      </c>
      <c r="O17" s="84">
        <v>8040</v>
      </c>
      <c r="P17" s="84">
        <v>180</v>
      </c>
      <c r="Q17" s="85">
        <v>8923</v>
      </c>
      <c r="R17" s="85">
        <v>8494</v>
      </c>
      <c r="S17" s="85">
        <v>9400</v>
      </c>
      <c r="T17" s="85"/>
      <c r="U17" s="86" t="s">
        <v>282</v>
      </c>
    </row>
    <row r="18" spans="2:21" ht="12.75" customHeight="1">
      <c r="B18" s="79">
        <v>56.5</v>
      </c>
      <c r="C18" s="79">
        <v>57</v>
      </c>
      <c r="D18" s="80">
        <v>545.887</v>
      </c>
      <c r="E18" s="79">
        <v>12.0741</v>
      </c>
      <c r="K18" s="65" t="s">
        <v>20</v>
      </c>
      <c r="L18" s="81">
        <v>119167</v>
      </c>
      <c r="M18" s="82">
        <v>483</v>
      </c>
      <c r="N18" s="88">
        <v>483.5</v>
      </c>
      <c r="O18" s="84">
        <v>11620</v>
      </c>
      <c r="P18" s="84">
        <v>35</v>
      </c>
      <c r="Q18" s="85">
        <v>13454</v>
      </c>
      <c r="R18" s="85">
        <v>13350</v>
      </c>
      <c r="S18" s="85">
        <v>13601</v>
      </c>
      <c r="T18" s="85"/>
      <c r="U18" s="86" t="s">
        <v>138</v>
      </c>
    </row>
    <row r="19" spans="2:21" ht="12.75" customHeight="1">
      <c r="B19" s="79">
        <v>59.5</v>
      </c>
      <c r="C19" s="79">
        <v>60</v>
      </c>
      <c r="D19" s="80">
        <v>585.3816</v>
      </c>
      <c r="E19" s="79">
        <v>11.6462</v>
      </c>
      <c r="K19" s="65" t="s">
        <v>20</v>
      </c>
      <c r="L19" s="81">
        <v>119168</v>
      </c>
      <c r="M19" s="82">
        <v>512.5</v>
      </c>
      <c r="N19" s="88">
        <v>513</v>
      </c>
      <c r="O19" s="84">
        <v>11400</v>
      </c>
      <c r="P19" s="84">
        <v>150</v>
      </c>
      <c r="Q19" s="85">
        <v>13268</v>
      </c>
      <c r="R19" s="85">
        <v>12991</v>
      </c>
      <c r="S19" s="85">
        <v>13596</v>
      </c>
      <c r="T19" s="85"/>
      <c r="U19" s="86" t="s">
        <v>283</v>
      </c>
    </row>
    <row r="20" spans="2:12" ht="12.75" customHeight="1">
      <c r="B20" s="79">
        <v>73.5</v>
      </c>
      <c r="C20" s="79">
        <v>74</v>
      </c>
      <c r="D20" s="80">
        <v>766.6639</v>
      </c>
      <c r="E20" s="79">
        <v>12.3892</v>
      </c>
      <c r="L20" s="65" t="s">
        <v>6</v>
      </c>
    </row>
    <row r="21" spans="2:12" ht="12.75" customHeight="1">
      <c r="B21" s="79">
        <v>81.5</v>
      </c>
      <c r="C21" s="79">
        <v>82</v>
      </c>
      <c r="D21" s="80">
        <v>864.32</v>
      </c>
      <c r="E21" s="79">
        <v>11.3719</v>
      </c>
      <c r="L21" s="65" t="s">
        <v>284</v>
      </c>
    </row>
    <row r="22" spans="2:5" ht="12.75" customHeight="1">
      <c r="B22" s="79">
        <v>86</v>
      </c>
      <c r="C22" s="79">
        <v>86.5</v>
      </c>
      <c r="D22" s="80">
        <v>921.5053</v>
      </c>
      <c r="E22" s="79">
        <v>11.7572</v>
      </c>
    </row>
    <row r="23" spans="2:5" ht="12.75" customHeight="1">
      <c r="B23" s="79">
        <v>96.5</v>
      </c>
      <c r="C23" s="79">
        <v>97</v>
      </c>
      <c r="D23" s="80">
        <v>1013.981</v>
      </c>
      <c r="E23" s="79">
        <v>11.8965</v>
      </c>
    </row>
    <row r="24" spans="2:5" ht="12.75" customHeight="1">
      <c r="B24" s="79">
        <v>99.5</v>
      </c>
      <c r="C24" s="79">
        <v>100</v>
      </c>
      <c r="D24" s="80">
        <v>1065.117</v>
      </c>
      <c r="E24" s="79">
        <v>11.6004</v>
      </c>
    </row>
    <row r="25" spans="2:5" ht="12.75" customHeight="1">
      <c r="B25" s="79">
        <v>101.5</v>
      </c>
      <c r="C25" s="79">
        <v>102</v>
      </c>
      <c r="D25" s="80">
        <v>1099.397</v>
      </c>
      <c r="E25" s="79">
        <v>11.5167</v>
      </c>
    </row>
    <row r="26" spans="2:5" ht="12.75" customHeight="1">
      <c r="B26" s="79">
        <v>103.5</v>
      </c>
      <c r="C26" s="79">
        <v>104</v>
      </c>
      <c r="D26" s="80">
        <v>1132.006</v>
      </c>
      <c r="E26" s="79">
        <v>12.418</v>
      </c>
    </row>
    <row r="27" spans="2:5" ht="12.75" customHeight="1">
      <c r="B27" s="79">
        <v>106.5</v>
      </c>
      <c r="C27" s="79">
        <v>107</v>
      </c>
      <c r="D27" s="80">
        <v>1177.84</v>
      </c>
      <c r="E27" s="79">
        <v>11.6817</v>
      </c>
    </row>
    <row r="28" spans="2:5" ht="12.75" customHeight="1">
      <c r="B28" s="79">
        <v>109.5</v>
      </c>
      <c r="C28" s="79">
        <v>110</v>
      </c>
      <c r="D28" s="80">
        <v>1220.048</v>
      </c>
      <c r="E28" s="79">
        <v>11.9513</v>
      </c>
    </row>
    <row r="29" spans="2:5" ht="12.75" customHeight="1">
      <c r="B29" s="79">
        <v>111.5</v>
      </c>
      <c r="C29" s="79">
        <v>112</v>
      </c>
      <c r="D29" s="80">
        <v>1246.214</v>
      </c>
      <c r="E29" s="79">
        <v>12.0283</v>
      </c>
    </row>
    <row r="30" spans="2:5" ht="12.75" customHeight="1">
      <c r="B30" s="79">
        <v>116.5</v>
      </c>
      <c r="C30" s="79">
        <v>117</v>
      </c>
      <c r="D30" s="80">
        <v>1303.688</v>
      </c>
      <c r="E30" s="79">
        <v>11.6253</v>
      </c>
    </row>
    <row r="31" spans="2:5" ht="12.75" customHeight="1">
      <c r="B31" s="79">
        <v>127</v>
      </c>
      <c r="C31" s="79">
        <v>127.5</v>
      </c>
      <c r="D31" s="80">
        <v>1343.367</v>
      </c>
      <c r="E31" s="79">
        <v>12.1099</v>
      </c>
    </row>
    <row r="32" spans="2:5" ht="12.75" customHeight="1">
      <c r="B32" s="79">
        <v>131.5</v>
      </c>
      <c r="C32" s="79">
        <v>132</v>
      </c>
      <c r="D32" s="80">
        <v>1351.583</v>
      </c>
      <c r="E32" s="79">
        <v>11.808</v>
      </c>
    </row>
    <row r="33" spans="2:5" ht="12.75" customHeight="1">
      <c r="B33" s="79">
        <v>133.5</v>
      </c>
      <c r="C33" s="79">
        <v>134</v>
      </c>
      <c r="D33" s="80">
        <v>1366.505</v>
      </c>
      <c r="E33" s="79">
        <v>11.8162</v>
      </c>
    </row>
    <row r="34" spans="2:5" ht="12.75" customHeight="1">
      <c r="B34" s="79">
        <v>137</v>
      </c>
      <c r="C34" s="79">
        <v>137.5</v>
      </c>
      <c r="D34" s="80">
        <v>1375.924</v>
      </c>
      <c r="E34" s="79">
        <v>12.3465</v>
      </c>
    </row>
    <row r="35" spans="2:5" ht="12.75" customHeight="1">
      <c r="B35" s="79">
        <v>147</v>
      </c>
      <c r="C35" s="79">
        <v>147.5</v>
      </c>
      <c r="D35" s="80">
        <v>1529.324</v>
      </c>
      <c r="E35" s="79">
        <v>12.1149</v>
      </c>
    </row>
    <row r="36" spans="2:5" ht="12.75" customHeight="1">
      <c r="B36" s="79">
        <v>149.5</v>
      </c>
      <c r="C36" s="79">
        <v>150</v>
      </c>
      <c r="D36" s="80">
        <v>1548.683</v>
      </c>
      <c r="E36" s="79">
        <v>11.7374</v>
      </c>
    </row>
    <row r="37" spans="2:5" ht="12.75" customHeight="1">
      <c r="B37" s="79">
        <v>151.5</v>
      </c>
      <c r="C37" s="79">
        <v>152</v>
      </c>
      <c r="D37" s="80">
        <v>1611.024</v>
      </c>
      <c r="E37" s="79">
        <v>11.9071</v>
      </c>
    </row>
    <row r="38" spans="2:5" ht="12.75" customHeight="1">
      <c r="B38" s="79">
        <v>151.5</v>
      </c>
      <c r="C38" s="79">
        <v>152</v>
      </c>
      <c r="D38" s="80">
        <v>1656.11</v>
      </c>
      <c r="E38" s="79">
        <v>11.7977</v>
      </c>
    </row>
    <row r="39" spans="2:5" ht="12.75" customHeight="1">
      <c r="B39" s="79">
        <v>157</v>
      </c>
      <c r="C39" s="79">
        <v>157.5</v>
      </c>
      <c r="D39" s="80">
        <v>1703.992</v>
      </c>
      <c r="E39" s="79">
        <v>12.076</v>
      </c>
    </row>
    <row r="40" spans="2:5" ht="12.75" customHeight="1">
      <c r="B40" s="79">
        <v>159.5</v>
      </c>
      <c r="C40" s="79">
        <v>160</v>
      </c>
      <c r="D40" s="80">
        <v>1781.009</v>
      </c>
      <c r="E40" s="79">
        <v>12.278</v>
      </c>
    </row>
    <row r="41" spans="2:5" ht="12.75" customHeight="1">
      <c r="B41" s="79">
        <v>164</v>
      </c>
      <c r="C41" s="79">
        <v>164.5</v>
      </c>
      <c r="D41" s="80">
        <v>1864.193</v>
      </c>
      <c r="E41" s="79">
        <v>12.4379</v>
      </c>
    </row>
    <row r="42" spans="2:5" ht="12.75" customHeight="1">
      <c r="B42" s="79">
        <v>169</v>
      </c>
      <c r="C42" s="79">
        <v>169.5</v>
      </c>
      <c r="D42" s="12">
        <v>1956</v>
      </c>
      <c r="E42" s="79">
        <v>12.4789</v>
      </c>
    </row>
    <row r="43" spans="2:5" ht="12.75" customHeight="1">
      <c r="B43" s="79">
        <v>175</v>
      </c>
      <c r="C43" s="79">
        <v>176</v>
      </c>
      <c r="D43" s="12">
        <v>2076</v>
      </c>
      <c r="E43" s="79">
        <v>12.1902</v>
      </c>
    </row>
    <row r="44" spans="2:5" ht="12.75" customHeight="1">
      <c r="B44" s="79">
        <v>186</v>
      </c>
      <c r="C44" s="79">
        <v>186.5</v>
      </c>
      <c r="D44" s="12">
        <v>2360</v>
      </c>
      <c r="E44" s="79">
        <v>12.0892</v>
      </c>
    </row>
    <row r="45" spans="2:5" ht="12.75" customHeight="1">
      <c r="B45" s="79">
        <v>198</v>
      </c>
      <c r="C45" s="79">
        <v>198.5</v>
      </c>
      <c r="D45" s="12">
        <v>2727</v>
      </c>
      <c r="E45" s="79">
        <v>12.2841</v>
      </c>
    </row>
    <row r="46" spans="2:5" ht="12.75" customHeight="1">
      <c r="B46" s="79">
        <v>214</v>
      </c>
      <c r="C46" s="79">
        <v>214.5</v>
      </c>
      <c r="D46" s="12">
        <v>3121</v>
      </c>
      <c r="E46" s="79">
        <v>12.1305</v>
      </c>
    </row>
    <row r="47" spans="2:5" ht="12.75" customHeight="1">
      <c r="B47" s="79">
        <v>222</v>
      </c>
      <c r="C47" s="79">
        <v>222.5</v>
      </c>
      <c r="D47" s="12">
        <v>3261</v>
      </c>
      <c r="E47" s="79">
        <v>11.7604</v>
      </c>
    </row>
    <row r="48" spans="2:5" ht="12.75" customHeight="1">
      <c r="B48" s="79">
        <v>232</v>
      </c>
      <c r="C48" s="79">
        <v>232.5</v>
      </c>
      <c r="D48" s="12">
        <v>3423</v>
      </c>
      <c r="E48" s="79">
        <v>12.3729</v>
      </c>
    </row>
    <row r="49" spans="2:5" ht="12.75" customHeight="1">
      <c r="B49" s="79">
        <v>242</v>
      </c>
      <c r="C49" s="79">
        <v>243</v>
      </c>
      <c r="D49" s="12">
        <v>3577</v>
      </c>
      <c r="E49" s="79">
        <v>11.6912</v>
      </c>
    </row>
    <row r="50" spans="2:5" ht="12.75" customHeight="1">
      <c r="B50" s="79">
        <v>250</v>
      </c>
      <c r="C50" s="79">
        <v>251</v>
      </c>
      <c r="D50" s="12">
        <v>3698</v>
      </c>
      <c r="E50" s="79">
        <v>12.9334</v>
      </c>
    </row>
    <row r="51" spans="2:5" ht="12.75" customHeight="1">
      <c r="B51" s="79">
        <v>268</v>
      </c>
      <c r="C51" s="79">
        <v>268.5</v>
      </c>
      <c r="D51" s="12">
        <v>3947</v>
      </c>
      <c r="E51" s="79">
        <v>12.1498</v>
      </c>
    </row>
    <row r="52" spans="2:5" ht="12.75" customHeight="1">
      <c r="B52" s="79">
        <v>276</v>
      </c>
      <c r="C52" s="79">
        <v>276.5</v>
      </c>
      <c r="D52" s="12">
        <v>4032</v>
      </c>
      <c r="E52" s="79">
        <v>11.8857</v>
      </c>
    </row>
    <row r="53" spans="2:5" ht="12.75" customHeight="1">
      <c r="B53" s="79">
        <v>286</v>
      </c>
      <c r="C53" s="79">
        <v>286.5</v>
      </c>
      <c r="D53" s="12">
        <v>4128</v>
      </c>
      <c r="E53" s="79">
        <v>11.8378</v>
      </c>
    </row>
    <row r="54" spans="2:5" ht="12.75" customHeight="1">
      <c r="B54" s="79">
        <v>298</v>
      </c>
      <c r="C54" s="79">
        <v>298.5</v>
      </c>
      <c r="D54" s="12">
        <v>4275</v>
      </c>
      <c r="E54" s="79">
        <v>11.7854</v>
      </c>
    </row>
    <row r="55" spans="2:5" ht="12.75" customHeight="1">
      <c r="B55" s="79">
        <v>306</v>
      </c>
      <c r="C55" s="79">
        <v>307</v>
      </c>
      <c r="D55" s="12">
        <v>4402</v>
      </c>
      <c r="E55" s="79">
        <v>12.2356</v>
      </c>
    </row>
    <row r="56" spans="2:5" ht="12.75" customHeight="1">
      <c r="B56" s="79">
        <v>314</v>
      </c>
      <c r="C56" s="79">
        <v>315</v>
      </c>
      <c r="D56" s="12">
        <v>4535</v>
      </c>
      <c r="E56" s="79">
        <v>12.2214</v>
      </c>
    </row>
    <row r="57" spans="2:5" ht="12.75" customHeight="1">
      <c r="B57" s="79">
        <v>326</v>
      </c>
      <c r="C57" s="79">
        <v>327</v>
      </c>
      <c r="D57" s="12">
        <v>4751</v>
      </c>
      <c r="E57" s="79">
        <v>12.0769</v>
      </c>
    </row>
    <row r="58" spans="2:5" ht="12.75" customHeight="1">
      <c r="B58" s="79">
        <v>339</v>
      </c>
      <c r="C58" s="79">
        <v>339.5</v>
      </c>
      <c r="D58" s="12">
        <v>5011</v>
      </c>
      <c r="E58" s="79">
        <v>12.5168</v>
      </c>
    </row>
    <row r="59" spans="2:5" ht="12.75" customHeight="1">
      <c r="B59" s="79">
        <v>347</v>
      </c>
      <c r="C59" s="79">
        <v>348</v>
      </c>
      <c r="D59" s="12">
        <v>5185</v>
      </c>
      <c r="E59" s="79">
        <v>12.3885</v>
      </c>
    </row>
    <row r="60" spans="2:5" ht="12.75" customHeight="1">
      <c r="B60" s="79">
        <v>352</v>
      </c>
      <c r="C60" s="79">
        <v>353</v>
      </c>
      <c r="D60" s="12">
        <v>5285</v>
      </c>
      <c r="E60" s="79">
        <v>11.6985</v>
      </c>
    </row>
    <row r="61" spans="2:5" ht="12.75" customHeight="1">
      <c r="B61" s="79">
        <v>357</v>
      </c>
      <c r="C61" s="79">
        <v>358</v>
      </c>
      <c r="D61" s="12">
        <v>5394</v>
      </c>
      <c r="E61" s="79">
        <v>11.4595</v>
      </c>
    </row>
    <row r="62" spans="2:5" ht="12.75" customHeight="1">
      <c r="B62" s="79">
        <v>363</v>
      </c>
      <c r="C62" s="79">
        <v>364</v>
      </c>
      <c r="D62" s="12">
        <v>5537</v>
      </c>
      <c r="E62" s="79">
        <v>11.6074</v>
      </c>
    </row>
    <row r="63" spans="2:5" ht="12.75" customHeight="1">
      <c r="B63" s="79">
        <v>368</v>
      </c>
      <c r="C63" s="79">
        <v>369</v>
      </c>
      <c r="D63" s="12">
        <v>5655</v>
      </c>
      <c r="E63" s="79">
        <v>11.6986</v>
      </c>
    </row>
    <row r="64" spans="2:5" ht="12.75" customHeight="1">
      <c r="B64" s="79">
        <v>373</v>
      </c>
      <c r="C64" s="79">
        <v>374</v>
      </c>
      <c r="D64" s="12">
        <v>5775</v>
      </c>
      <c r="E64" s="79">
        <v>11.8039</v>
      </c>
    </row>
    <row r="65" spans="2:5" ht="12.75" customHeight="1">
      <c r="B65" s="79">
        <v>378</v>
      </c>
      <c r="C65" s="79">
        <v>379</v>
      </c>
      <c r="D65" s="12">
        <v>5899</v>
      </c>
      <c r="E65" s="79">
        <v>11.5725</v>
      </c>
    </row>
    <row r="66" spans="2:5" ht="12.75" customHeight="1">
      <c r="B66" s="79">
        <v>381</v>
      </c>
      <c r="C66" s="79">
        <v>381.5</v>
      </c>
      <c r="D66" s="12">
        <v>5976</v>
      </c>
      <c r="E66" s="79">
        <v>12.2181</v>
      </c>
    </row>
    <row r="67" spans="2:5" ht="12.75" customHeight="1">
      <c r="B67" s="79">
        <v>384</v>
      </c>
      <c r="C67" s="79">
        <v>385</v>
      </c>
      <c r="D67" s="12">
        <v>6056</v>
      </c>
      <c r="E67" s="79">
        <v>11.7729</v>
      </c>
    </row>
    <row r="68" spans="2:5" ht="12.75" customHeight="1">
      <c r="B68" s="79">
        <v>389</v>
      </c>
      <c r="C68" s="79">
        <v>390</v>
      </c>
      <c r="D68" s="12">
        <v>6195</v>
      </c>
      <c r="E68" s="79">
        <v>11.6629</v>
      </c>
    </row>
    <row r="69" spans="2:5" ht="12.75" customHeight="1">
      <c r="B69" s="79">
        <v>394</v>
      </c>
      <c r="C69" s="79">
        <v>395</v>
      </c>
      <c r="D69" s="12">
        <v>6345</v>
      </c>
      <c r="E69" s="79">
        <v>11.1492</v>
      </c>
    </row>
    <row r="70" spans="2:5" ht="12.75" customHeight="1">
      <c r="B70" s="79">
        <v>399</v>
      </c>
      <c r="C70" s="79">
        <v>400</v>
      </c>
      <c r="D70" s="12">
        <v>6507</v>
      </c>
      <c r="E70" s="79">
        <v>11.4458</v>
      </c>
    </row>
    <row r="71" spans="2:5" ht="12.75" customHeight="1">
      <c r="B71" s="79">
        <v>405</v>
      </c>
      <c r="C71" s="79">
        <v>406</v>
      </c>
      <c r="D71" s="12">
        <v>6715</v>
      </c>
      <c r="E71" s="79">
        <v>12.1615</v>
      </c>
    </row>
    <row r="72" spans="2:5" ht="12.75" customHeight="1">
      <c r="B72" s="79">
        <v>410</v>
      </c>
      <c r="C72" s="79">
        <v>411</v>
      </c>
      <c r="D72" s="12">
        <v>6896</v>
      </c>
      <c r="E72" s="79">
        <v>11.9137</v>
      </c>
    </row>
    <row r="73" spans="2:5" ht="12.75" customHeight="1">
      <c r="B73" s="79">
        <v>415</v>
      </c>
      <c r="C73" s="79">
        <v>416</v>
      </c>
      <c r="D73" s="12">
        <v>7085</v>
      </c>
      <c r="E73" s="79">
        <v>11.7979</v>
      </c>
    </row>
    <row r="74" spans="2:5" ht="12.75" customHeight="1">
      <c r="B74" s="79">
        <v>420</v>
      </c>
      <c r="C74" s="79">
        <v>421</v>
      </c>
      <c r="D74" s="12">
        <v>7282</v>
      </c>
      <c r="E74" s="79">
        <v>11.7596</v>
      </c>
    </row>
    <row r="75" spans="2:5" ht="12.75" customHeight="1">
      <c r="B75" s="79">
        <v>425</v>
      </c>
      <c r="C75" s="79">
        <v>426</v>
      </c>
      <c r="D75" s="12">
        <v>7487</v>
      </c>
      <c r="E75" s="79">
        <v>11.8043</v>
      </c>
    </row>
    <row r="76" spans="2:5" ht="12.75" customHeight="1">
      <c r="B76" s="79">
        <v>430</v>
      </c>
      <c r="C76" s="79">
        <v>431</v>
      </c>
      <c r="D76" s="12">
        <v>7699</v>
      </c>
      <c r="E76" s="79">
        <v>12.3449</v>
      </c>
    </row>
    <row r="77" spans="2:5" ht="12.75" customHeight="1">
      <c r="B77" s="79">
        <v>435</v>
      </c>
      <c r="C77" s="79">
        <v>435.5</v>
      </c>
      <c r="D77" s="12">
        <v>7919</v>
      </c>
      <c r="E77" s="79">
        <v>12.0401</v>
      </c>
    </row>
    <row r="78" spans="2:5" ht="12.75" customHeight="1">
      <c r="B78" s="79">
        <v>441</v>
      </c>
      <c r="C78" s="79">
        <v>441.5</v>
      </c>
      <c r="D78" s="12">
        <v>8198</v>
      </c>
      <c r="E78" s="79">
        <v>12.1189</v>
      </c>
    </row>
    <row r="79" spans="2:5" ht="12.75" customHeight="1">
      <c r="B79" s="79">
        <v>446</v>
      </c>
      <c r="C79" s="79">
        <v>447</v>
      </c>
      <c r="D79" s="12">
        <v>8451</v>
      </c>
      <c r="E79" s="79">
        <v>11.9245</v>
      </c>
    </row>
    <row r="80" spans="2:5" ht="12.75" customHeight="1">
      <c r="B80" s="79">
        <v>451</v>
      </c>
      <c r="C80" s="79">
        <v>451.5</v>
      </c>
      <c r="D80" s="12">
        <v>8721</v>
      </c>
      <c r="E80" s="79">
        <v>12.134</v>
      </c>
    </row>
    <row r="81" spans="2:5" ht="12.75" customHeight="1">
      <c r="B81" s="79">
        <v>454</v>
      </c>
      <c r="C81" s="79">
        <v>454.5</v>
      </c>
      <c r="D81" s="12">
        <v>8899</v>
      </c>
      <c r="E81" s="79">
        <v>12.4167</v>
      </c>
    </row>
    <row r="82" spans="2:5" ht="12.75" customHeight="1">
      <c r="B82" s="79">
        <v>457</v>
      </c>
      <c r="C82" s="79">
        <v>457.5</v>
      </c>
      <c r="D82" s="12">
        <v>9077</v>
      </c>
      <c r="E82" s="79">
        <v>12.4631</v>
      </c>
    </row>
    <row r="83" spans="2:5" ht="12.75" customHeight="1">
      <c r="B83" s="79">
        <v>462</v>
      </c>
      <c r="C83" s="79">
        <v>463</v>
      </c>
      <c r="D83" s="12">
        <v>9384</v>
      </c>
      <c r="E83" s="79">
        <v>12.5085</v>
      </c>
    </row>
    <row r="84" spans="2:5" ht="12.75" customHeight="1">
      <c r="B84" s="79">
        <v>465</v>
      </c>
      <c r="C84" s="79">
        <v>465.5</v>
      </c>
      <c r="D84" s="12">
        <v>9574</v>
      </c>
      <c r="E84" s="79">
        <v>12.1639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Q350"/>
  <sheetViews>
    <sheetView zoomScale="70" zoomScaleNormal="70" zoomScalePageLayoutView="0" workbookViewId="0" topLeftCell="A1">
      <selection activeCell="A2" sqref="A2"/>
    </sheetView>
  </sheetViews>
  <sheetFormatPr defaultColWidth="13.28125" defaultRowHeight="13.5" customHeight="1"/>
  <cols>
    <col min="1" max="16384" width="13.28125" style="9" customWidth="1"/>
  </cols>
  <sheetData>
    <row r="1" spans="1:17" ht="27.75" customHeight="1">
      <c r="A1" s="9" t="s">
        <v>0</v>
      </c>
      <c r="B1" s="9" t="s">
        <v>1</v>
      </c>
      <c r="C1" s="9" t="s">
        <v>2</v>
      </c>
      <c r="D1" s="9" t="s">
        <v>285</v>
      </c>
      <c r="G1" s="9" t="s">
        <v>7</v>
      </c>
      <c r="H1" s="9" t="s">
        <v>8</v>
      </c>
      <c r="I1" s="63" t="s">
        <v>9</v>
      </c>
      <c r="J1" s="64" t="s">
        <v>1</v>
      </c>
      <c r="K1" s="63" t="s">
        <v>286</v>
      </c>
      <c r="L1" s="63" t="s">
        <v>13</v>
      </c>
      <c r="M1" s="64" t="s">
        <v>61</v>
      </c>
      <c r="N1" s="63" t="s">
        <v>287</v>
      </c>
      <c r="O1" s="63" t="s">
        <v>288</v>
      </c>
      <c r="P1" s="63" t="s">
        <v>15</v>
      </c>
      <c r="Q1" s="63" t="s">
        <v>17</v>
      </c>
    </row>
    <row r="2" spans="1:17" ht="15" customHeight="1">
      <c r="A2" s="9" t="s">
        <v>289</v>
      </c>
      <c r="B2" s="9">
        <v>0.25</v>
      </c>
      <c r="C2" s="9">
        <v>-52</v>
      </c>
      <c r="D2" s="9">
        <v>-19.91</v>
      </c>
      <c r="H2" s="9" t="s">
        <v>68</v>
      </c>
      <c r="I2" s="65" t="s">
        <v>290</v>
      </c>
      <c r="J2" s="66">
        <v>0</v>
      </c>
      <c r="K2" s="67">
        <v>-52</v>
      </c>
      <c r="L2" s="67"/>
      <c r="M2" s="66"/>
      <c r="N2" s="67"/>
      <c r="O2" s="67"/>
      <c r="P2" s="67"/>
      <c r="Q2" s="10" t="s">
        <v>291</v>
      </c>
    </row>
    <row r="3" spans="2:17" ht="15" customHeight="1">
      <c r="B3" s="9">
        <v>0.75</v>
      </c>
      <c r="C3" s="9">
        <v>-49</v>
      </c>
      <c r="D3" s="9">
        <v>-19.57</v>
      </c>
      <c r="H3" s="9" t="s">
        <v>292</v>
      </c>
      <c r="I3" s="65"/>
      <c r="J3" s="66">
        <v>15</v>
      </c>
      <c r="K3" s="67"/>
      <c r="L3" s="67"/>
      <c r="M3" s="66">
        <v>90</v>
      </c>
      <c r="N3" s="67"/>
      <c r="O3" s="67"/>
      <c r="P3" s="67"/>
      <c r="Q3" s="10" t="s">
        <v>293</v>
      </c>
    </row>
    <row r="4" spans="2:16" ht="15" customHeight="1">
      <c r="B4" s="9">
        <v>1.25</v>
      </c>
      <c r="C4" s="9">
        <v>-46</v>
      </c>
      <c r="D4" s="9">
        <v>-20.07</v>
      </c>
      <c r="H4" s="9" t="s">
        <v>20</v>
      </c>
      <c r="I4" s="65" t="s">
        <v>294</v>
      </c>
      <c r="J4" s="66">
        <v>15</v>
      </c>
      <c r="K4" s="65">
        <v>240</v>
      </c>
      <c r="L4" s="65">
        <v>30</v>
      </c>
      <c r="N4" s="67"/>
      <c r="O4" s="67"/>
      <c r="P4" s="67" t="s">
        <v>295</v>
      </c>
    </row>
    <row r="5" spans="2:17" ht="12.75" customHeight="1">
      <c r="B5" s="9">
        <v>1.75</v>
      </c>
      <c r="C5" s="9">
        <v>-43</v>
      </c>
      <c r="D5" s="9">
        <v>-20.1</v>
      </c>
      <c r="H5" s="9" t="s">
        <v>20</v>
      </c>
      <c r="I5" s="65" t="s">
        <v>296</v>
      </c>
      <c r="J5" s="10">
        <v>41.5</v>
      </c>
      <c r="K5" s="65">
        <v>920</v>
      </c>
      <c r="L5" s="65">
        <v>35</v>
      </c>
      <c r="M5" s="89"/>
      <c r="N5" s="65">
        <v>915</v>
      </c>
      <c r="O5" s="65">
        <v>774</v>
      </c>
      <c r="P5" s="65" t="s">
        <v>295</v>
      </c>
      <c r="Q5" s="10"/>
    </row>
    <row r="6" spans="2:17" ht="15" customHeight="1">
      <c r="B6" s="9">
        <v>2.25</v>
      </c>
      <c r="C6" s="9">
        <v>-39</v>
      </c>
      <c r="D6" s="9">
        <v>-20.09</v>
      </c>
      <c r="H6" s="9" t="s">
        <v>20</v>
      </c>
      <c r="I6" s="65" t="s">
        <v>297</v>
      </c>
      <c r="J6" s="66">
        <v>59.5</v>
      </c>
      <c r="K6" s="65">
        <v>1175</v>
      </c>
      <c r="L6" s="65">
        <v>35</v>
      </c>
      <c r="M6" s="89"/>
      <c r="N6" s="65">
        <v>1170</v>
      </c>
      <c r="O6" s="65">
        <v>1013</v>
      </c>
      <c r="P6" s="67" t="s">
        <v>295</v>
      </c>
      <c r="Q6" s="10"/>
    </row>
    <row r="7" spans="2:17" ht="15" customHeight="1">
      <c r="B7" s="9">
        <v>2.75</v>
      </c>
      <c r="C7" s="9">
        <v>-35</v>
      </c>
      <c r="D7" s="9">
        <v>-19.53</v>
      </c>
      <c r="H7" s="9" t="s">
        <v>52</v>
      </c>
      <c r="I7" s="65"/>
      <c r="J7" s="66">
        <v>64</v>
      </c>
      <c r="K7" s="65"/>
      <c r="L7" s="65"/>
      <c r="M7" s="89">
        <f>AVERAGE(N7:O7)</f>
        <v>1135</v>
      </c>
      <c r="N7" s="65">
        <v>1256</v>
      </c>
      <c r="O7" s="65">
        <v>1014</v>
      </c>
      <c r="P7" s="67" t="s">
        <v>298</v>
      </c>
      <c r="Q7" s="10" t="s">
        <v>299</v>
      </c>
    </row>
    <row r="8" spans="2:17" ht="15" customHeight="1">
      <c r="B8" s="9">
        <v>3.25</v>
      </c>
      <c r="C8" s="9">
        <v>-30</v>
      </c>
      <c r="D8" s="9">
        <v>-19.4</v>
      </c>
      <c r="H8" s="9" t="s">
        <v>20</v>
      </c>
      <c r="I8" s="65" t="s">
        <v>300</v>
      </c>
      <c r="J8" s="66">
        <v>87</v>
      </c>
      <c r="K8" s="65">
        <v>1750</v>
      </c>
      <c r="L8" s="65">
        <v>40</v>
      </c>
      <c r="M8" s="89"/>
      <c r="N8" s="65">
        <v>1710</v>
      </c>
      <c r="O8" s="65">
        <v>1574</v>
      </c>
      <c r="P8" s="67" t="s">
        <v>301</v>
      </c>
      <c r="Q8" s="10"/>
    </row>
    <row r="9" spans="2:17" ht="15" customHeight="1">
      <c r="B9" s="9">
        <v>3.75</v>
      </c>
      <c r="C9" s="9">
        <v>-24</v>
      </c>
      <c r="D9" s="9">
        <v>-19.81</v>
      </c>
      <c r="H9" s="9" t="s">
        <v>20</v>
      </c>
      <c r="I9" s="65" t="s">
        <v>302</v>
      </c>
      <c r="J9" s="66">
        <v>170.5</v>
      </c>
      <c r="K9" s="65">
        <v>4000</v>
      </c>
      <c r="L9" s="65">
        <v>35</v>
      </c>
      <c r="M9" s="89"/>
      <c r="N9" s="65">
        <v>4520</v>
      </c>
      <c r="O9" s="65">
        <v>4418</v>
      </c>
      <c r="P9" s="67" t="s">
        <v>303</v>
      </c>
      <c r="Q9" s="10"/>
    </row>
    <row r="10" spans="2:17" ht="15" customHeight="1">
      <c r="B10" s="9">
        <v>4.25</v>
      </c>
      <c r="C10" s="9">
        <v>-18</v>
      </c>
      <c r="D10" s="9">
        <v>-19.91</v>
      </c>
      <c r="H10" s="9" t="s">
        <v>20</v>
      </c>
      <c r="I10" s="65" t="s">
        <v>304</v>
      </c>
      <c r="J10" s="66">
        <v>244.5</v>
      </c>
      <c r="K10" s="65">
        <v>4800</v>
      </c>
      <c r="L10" s="65">
        <v>35</v>
      </c>
      <c r="M10" s="89"/>
      <c r="N10" s="65">
        <v>5591</v>
      </c>
      <c r="O10" s="65">
        <v>5485</v>
      </c>
      <c r="P10" s="67" t="s">
        <v>295</v>
      </c>
      <c r="Q10" s="10"/>
    </row>
    <row r="11" spans="2:17" ht="15" customHeight="1">
      <c r="B11" s="9">
        <v>4.75</v>
      </c>
      <c r="C11" s="9">
        <v>-13</v>
      </c>
      <c r="D11" s="9">
        <v>-20.18</v>
      </c>
      <c r="H11" s="9" t="s">
        <v>20</v>
      </c>
      <c r="I11" s="65" t="s">
        <v>305</v>
      </c>
      <c r="J11" s="66">
        <v>336.5</v>
      </c>
      <c r="K11" s="65">
        <v>6675</v>
      </c>
      <c r="L11" s="65">
        <v>50</v>
      </c>
      <c r="M11" s="89"/>
      <c r="N11" s="65">
        <v>7585</v>
      </c>
      <c r="O11" s="65">
        <v>7505</v>
      </c>
      <c r="P11" s="67" t="s">
        <v>303</v>
      </c>
      <c r="Q11" s="10"/>
    </row>
    <row r="12" spans="2:17" ht="12.75" customHeight="1">
      <c r="B12" s="9">
        <v>5.25</v>
      </c>
      <c r="C12" s="9">
        <v>-7</v>
      </c>
      <c r="D12" s="9">
        <v>-19.81</v>
      </c>
      <c r="I12" s="65"/>
      <c r="J12" s="65"/>
      <c r="K12" s="65"/>
      <c r="L12" s="65"/>
      <c r="M12" s="89"/>
      <c r="N12" s="10"/>
      <c r="O12" s="10"/>
      <c r="P12" s="65"/>
      <c r="Q12" s="10"/>
    </row>
    <row r="13" spans="2:17" ht="12.75" customHeight="1">
      <c r="B13" s="9">
        <v>5.75</v>
      </c>
      <c r="C13" s="9">
        <v>-1</v>
      </c>
      <c r="D13" s="9">
        <v>-20.15</v>
      </c>
      <c r="I13" s="10" t="s">
        <v>306</v>
      </c>
      <c r="J13" s="65"/>
      <c r="K13" s="65"/>
      <c r="L13" s="65"/>
      <c r="M13" s="89"/>
      <c r="N13" s="10"/>
      <c r="O13" s="10"/>
      <c r="P13" s="65"/>
      <c r="Q13" s="10"/>
    </row>
    <row r="14" spans="2:17" ht="12.75" customHeight="1">
      <c r="B14" s="9">
        <v>6.25</v>
      </c>
      <c r="C14" s="9">
        <v>3</v>
      </c>
      <c r="D14" s="9">
        <v>-20.05</v>
      </c>
      <c r="I14" s="10" t="s">
        <v>307</v>
      </c>
      <c r="J14" s="10"/>
      <c r="K14" s="90"/>
      <c r="L14" s="10"/>
      <c r="M14" s="10"/>
      <c r="N14" s="10"/>
      <c r="O14" s="10"/>
      <c r="P14" s="10"/>
      <c r="Q14" s="10"/>
    </row>
    <row r="15" spans="2:17" ht="12.75" customHeight="1">
      <c r="B15" s="9">
        <v>6.75</v>
      </c>
      <c r="C15" s="9">
        <v>6</v>
      </c>
      <c r="D15" s="9">
        <v>-20.27</v>
      </c>
      <c r="I15" s="10" t="s">
        <v>308</v>
      </c>
      <c r="J15" s="10"/>
      <c r="K15" s="10"/>
      <c r="L15" s="10"/>
      <c r="M15" s="10"/>
      <c r="N15" s="65"/>
      <c r="O15" s="10"/>
      <c r="P15" s="10"/>
      <c r="Q15" s="10"/>
    </row>
    <row r="16" spans="2:17" ht="12.75" customHeight="1">
      <c r="B16" s="9">
        <v>7.25</v>
      </c>
      <c r="C16" s="9">
        <v>10</v>
      </c>
      <c r="D16" s="9">
        <v>-19.72</v>
      </c>
      <c r="I16" s="10"/>
      <c r="J16" s="10"/>
      <c r="K16" s="10"/>
      <c r="L16" s="10"/>
      <c r="M16" s="10"/>
      <c r="N16" s="65"/>
      <c r="O16" s="10"/>
      <c r="P16" s="10"/>
      <c r="Q16" s="10"/>
    </row>
    <row r="17" spans="2:17" ht="12.75" customHeight="1">
      <c r="B17" s="9">
        <v>7.75</v>
      </c>
      <c r="C17" s="9">
        <v>13</v>
      </c>
      <c r="D17" s="9">
        <v>-20.35</v>
      </c>
      <c r="I17" s="10"/>
      <c r="J17" s="10"/>
      <c r="K17" s="10"/>
      <c r="L17" s="10"/>
      <c r="M17" s="10"/>
      <c r="N17" s="65"/>
      <c r="O17" s="65"/>
      <c r="P17" s="65"/>
      <c r="Q17" s="10"/>
    </row>
    <row r="18" spans="2:17" ht="12.75" customHeight="1">
      <c r="B18" s="9">
        <v>8.25</v>
      </c>
      <c r="C18" s="9">
        <v>17</v>
      </c>
      <c r="D18" s="9">
        <v>-20.02</v>
      </c>
      <c r="J18" s="10"/>
      <c r="K18" s="10"/>
      <c r="L18" s="10"/>
      <c r="M18" s="10"/>
      <c r="N18" s="65"/>
      <c r="O18" s="65"/>
      <c r="P18" s="65"/>
      <c r="Q18" s="10"/>
    </row>
    <row r="19" spans="2:17" ht="12.75" customHeight="1">
      <c r="B19" s="9">
        <v>8.75</v>
      </c>
      <c r="C19" s="9">
        <v>22</v>
      </c>
      <c r="D19" s="9">
        <v>-20.08</v>
      </c>
      <c r="J19" s="10"/>
      <c r="K19" s="10"/>
      <c r="L19" s="10"/>
      <c r="M19" s="10"/>
      <c r="N19" s="65"/>
      <c r="O19" s="65"/>
      <c r="P19" s="65"/>
      <c r="Q19" s="10"/>
    </row>
    <row r="20" spans="2:4" ht="12.75" customHeight="1">
      <c r="B20" s="9">
        <v>9.25</v>
      </c>
      <c r="C20" s="9">
        <v>26</v>
      </c>
      <c r="D20" s="9">
        <v>-19.89</v>
      </c>
    </row>
    <row r="21" spans="2:4" ht="12.75" customHeight="1">
      <c r="B21" s="9">
        <v>9.75</v>
      </c>
      <c r="C21" s="9">
        <v>31</v>
      </c>
      <c r="D21" s="9">
        <v>-20.07</v>
      </c>
    </row>
    <row r="22" spans="2:4" ht="12.75" customHeight="1">
      <c r="B22" s="9">
        <v>10.25</v>
      </c>
      <c r="C22" s="9">
        <v>35</v>
      </c>
      <c r="D22" s="9">
        <v>-20.06</v>
      </c>
    </row>
    <row r="23" spans="2:4" ht="12.75" customHeight="1">
      <c r="B23" s="9">
        <v>10.75</v>
      </c>
      <c r="C23" s="9">
        <v>39</v>
      </c>
      <c r="D23" s="9">
        <v>-20.03</v>
      </c>
    </row>
    <row r="24" spans="2:4" ht="12.75" customHeight="1">
      <c r="B24" s="9">
        <v>11.25</v>
      </c>
      <c r="C24" s="9">
        <v>43</v>
      </c>
      <c r="D24" s="9">
        <v>-19.99</v>
      </c>
    </row>
    <row r="25" spans="2:4" ht="12.75" customHeight="1">
      <c r="B25" s="9">
        <v>11.75</v>
      </c>
      <c r="C25" s="9">
        <v>48</v>
      </c>
      <c r="D25" s="9">
        <v>-19.93</v>
      </c>
    </row>
    <row r="26" spans="2:4" ht="12.75" customHeight="1">
      <c r="B26" s="9">
        <v>12.25</v>
      </c>
      <c r="C26" s="9">
        <v>53</v>
      </c>
      <c r="D26" s="9">
        <v>-20.01</v>
      </c>
    </row>
    <row r="27" spans="2:4" ht="12.75" customHeight="1">
      <c r="B27" s="9">
        <v>12.75</v>
      </c>
      <c r="C27" s="9">
        <v>58</v>
      </c>
      <c r="D27" s="9">
        <v>-19.95</v>
      </c>
    </row>
    <row r="28" spans="2:4" ht="12.75" customHeight="1">
      <c r="B28" s="9">
        <v>13.25</v>
      </c>
      <c r="C28" s="9">
        <v>64</v>
      </c>
      <c r="D28" s="9">
        <v>-19.56</v>
      </c>
    </row>
    <row r="29" spans="2:4" ht="12.75" customHeight="1">
      <c r="B29" s="9">
        <v>13.75</v>
      </c>
      <c r="C29" s="9">
        <v>70</v>
      </c>
      <c r="D29" s="9">
        <v>-20</v>
      </c>
    </row>
    <row r="30" spans="2:4" ht="12.75" customHeight="1">
      <c r="B30" s="9">
        <v>14.25</v>
      </c>
      <c r="C30" s="9">
        <v>76</v>
      </c>
      <c r="D30" s="9">
        <v>-19.79</v>
      </c>
    </row>
    <row r="31" spans="2:4" ht="12.75" customHeight="1">
      <c r="B31" s="9">
        <v>14.75</v>
      </c>
      <c r="C31" s="9">
        <v>82</v>
      </c>
      <c r="D31" s="9">
        <v>-19.94</v>
      </c>
    </row>
    <row r="32" spans="2:4" ht="12.75" customHeight="1">
      <c r="B32" s="9">
        <v>15</v>
      </c>
      <c r="C32" s="9">
        <v>93</v>
      </c>
      <c r="D32" s="9">
        <v>-20.99</v>
      </c>
    </row>
    <row r="33" spans="2:4" ht="12.75" customHeight="1">
      <c r="B33" s="9">
        <v>16</v>
      </c>
      <c r="C33" s="9">
        <v>110</v>
      </c>
      <c r="D33" s="9">
        <v>-20.05</v>
      </c>
    </row>
    <row r="34" spans="2:4" ht="12.75" customHeight="1">
      <c r="B34" s="9">
        <v>17</v>
      </c>
      <c r="C34" s="9">
        <v>124</v>
      </c>
      <c r="D34" s="9">
        <v>-19.65</v>
      </c>
    </row>
    <row r="35" spans="2:4" ht="12.75" customHeight="1">
      <c r="B35" s="9">
        <v>18</v>
      </c>
      <c r="C35" s="9">
        <v>153</v>
      </c>
      <c r="D35" s="9">
        <v>-19.24</v>
      </c>
    </row>
    <row r="36" spans="2:4" ht="12.75" customHeight="1">
      <c r="B36" s="9">
        <v>19</v>
      </c>
      <c r="C36" s="9">
        <v>182</v>
      </c>
      <c r="D36" s="9">
        <v>-19.28</v>
      </c>
    </row>
    <row r="37" spans="2:4" ht="12.75" customHeight="1">
      <c r="B37" s="9">
        <v>20</v>
      </c>
      <c r="C37" s="9">
        <v>210</v>
      </c>
      <c r="D37" s="9">
        <v>-19.2</v>
      </c>
    </row>
    <row r="38" spans="2:4" ht="12.75" customHeight="1">
      <c r="B38" s="9">
        <v>21</v>
      </c>
      <c r="C38" s="9">
        <v>239</v>
      </c>
      <c r="D38" s="9">
        <v>-19.15</v>
      </c>
    </row>
    <row r="39" spans="2:4" ht="12.75" customHeight="1">
      <c r="B39" s="9">
        <v>22</v>
      </c>
      <c r="C39" s="9">
        <v>267</v>
      </c>
      <c r="D39" s="9">
        <v>-19.12</v>
      </c>
    </row>
    <row r="40" spans="2:4" ht="12.75" customHeight="1">
      <c r="B40" s="9">
        <v>23</v>
      </c>
      <c r="C40" s="9">
        <v>296</v>
      </c>
      <c r="D40" s="9">
        <v>-19.44</v>
      </c>
    </row>
    <row r="41" spans="2:4" ht="12.75" customHeight="1">
      <c r="B41" s="9">
        <v>24</v>
      </c>
      <c r="C41" s="9">
        <v>325</v>
      </c>
      <c r="D41" s="9">
        <v>-19.33</v>
      </c>
    </row>
    <row r="42" spans="2:4" ht="12.75" customHeight="1">
      <c r="B42" s="9">
        <v>25</v>
      </c>
      <c r="C42" s="9">
        <v>353</v>
      </c>
      <c r="D42" s="9">
        <v>-19.2</v>
      </c>
    </row>
    <row r="43" spans="2:4" ht="12.75" customHeight="1">
      <c r="B43" s="9">
        <v>26</v>
      </c>
      <c r="C43" s="9">
        <v>382</v>
      </c>
      <c r="D43" s="9">
        <v>-19.35</v>
      </c>
    </row>
    <row r="44" spans="2:4" ht="12.75" customHeight="1">
      <c r="B44" s="9">
        <v>27</v>
      </c>
      <c r="C44" s="9">
        <v>410</v>
      </c>
      <c r="D44" s="9">
        <v>-19.76</v>
      </c>
    </row>
    <row r="45" spans="2:4" ht="12.75" customHeight="1">
      <c r="B45" s="9">
        <v>28</v>
      </c>
      <c r="C45" s="9">
        <v>439</v>
      </c>
      <c r="D45" s="9">
        <v>-20.1</v>
      </c>
    </row>
    <row r="46" spans="2:4" ht="12.75" customHeight="1">
      <c r="B46" s="9">
        <v>29</v>
      </c>
      <c r="C46" s="9">
        <v>468</v>
      </c>
      <c r="D46" s="9">
        <v>-19.66</v>
      </c>
    </row>
    <row r="47" spans="2:4" ht="12.75" customHeight="1">
      <c r="B47" s="9">
        <v>30</v>
      </c>
      <c r="C47" s="9">
        <v>496</v>
      </c>
      <c r="D47" s="9">
        <v>-19.55</v>
      </c>
    </row>
    <row r="48" spans="2:4" ht="12.75" customHeight="1">
      <c r="B48" s="9">
        <v>31</v>
      </c>
      <c r="C48" s="9">
        <v>525</v>
      </c>
      <c r="D48" s="9">
        <v>-19.57</v>
      </c>
    </row>
    <row r="49" spans="2:4" ht="12.75" customHeight="1">
      <c r="B49" s="9">
        <v>32</v>
      </c>
      <c r="C49" s="9">
        <v>553</v>
      </c>
      <c r="D49" s="9">
        <v>-19.72</v>
      </c>
    </row>
    <row r="50" spans="2:4" ht="12.75" customHeight="1">
      <c r="B50" s="9">
        <v>33</v>
      </c>
      <c r="C50" s="9">
        <v>582</v>
      </c>
      <c r="D50" s="9">
        <v>-19.91</v>
      </c>
    </row>
    <row r="51" spans="2:4" ht="12.75" customHeight="1">
      <c r="B51" s="9">
        <v>34</v>
      </c>
      <c r="C51" s="9">
        <v>611</v>
      </c>
      <c r="D51" s="9">
        <v>-19.7</v>
      </c>
    </row>
    <row r="52" spans="2:4" ht="12.75" customHeight="1">
      <c r="B52" s="9">
        <v>35</v>
      </c>
      <c r="C52" s="9">
        <v>639</v>
      </c>
      <c r="D52" s="9">
        <v>-19.33</v>
      </c>
    </row>
    <row r="53" spans="2:4" ht="12.75" customHeight="1">
      <c r="B53" s="9">
        <v>36</v>
      </c>
      <c r="C53" s="9">
        <v>668</v>
      </c>
      <c r="D53" s="9">
        <v>-19.5</v>
      </c>
    </row>
    <row r="54" spans="2:4" ht="12.75" customHeight="1">
      <c r="B54" s="9">
        <v>37</v>
      </c>
      <c r="C54" s="9">
        <v>696</v>
      </c>
      <c r="D54" s="9">
        <v>-19.38</v>
      </c>
    </row>
    <row r="55" spans="2:4" ht="12.75" customHeight="1">
      <c r="B55" s="9">
        <v>38</v>
      </c>
      <c r="C55" s="9">
        <v>725</v>
      </c>
      <c r="D55" s="9">
        <v>-19.66</v>
      </c>
    </row>
    <row r="56" spans="2:4" ht="12.75" customHeight="1">
      <c r="B56" s="9">
        <v>39</v>
      </c>
      <c r="C56" s="9">
        <v>754</v>
      </c>
      <c r="D56" s="9">
        <v>-19.86</v>
      </c>
    </row>
    <row r="57" spans="2:4" ht="12.75" customHeight="1">
      <c r="B57" s="9">
        <v>40</v>
      </c>
      <c r="C57" s="9">
        <v>782</v>
      </c>
      <c r="D57" s="9">
        <v>-19.55</v>
      </c>
    </row>
    <row r="58" spans="2:4" ht="12.75" customHeight="1">
      <c r="B58" s="9">
        <v>41</v>
      </c>
      <c r="C58" s="9">
        <v>811</v>
      </c>
      <c r="D58" s="9">
        <v>-19.81</v>
      </c>
    </row>
    <row r="59" spans="2:4" ht="12.75" customHeight="1">
      <c r="B59" s="9">
        <v>42</v>
      </c>
      <c r="C59" s="9">
        <v>832</v>
      </c>
      <c r="D59" s="9">
        <v>-19.64</v>
      </c>
    </row>
    <row r="60" spans="2:4" ht="12.75" customHeight="1">
      <c r="B60" s="9">
        <v>43</v>
      </c>
      <c r="C60" s="9">
        <v>845</v>
      </c>
      <c r="D60" s="9">
        <v>-19.33</v>
      </c>
    </row>
    <row r="61" spans="2:4" ht="12.75" customHeight="1">
      <c r="B61" s="9">
        <v>44</v>
      </c>
      <c r="C61" s="9">
        <v>858</v>
      </c>
      <c r="D61" s="9">
        <v>-19.33</v>
      </c>
    </row>
    <row r="62" spans="2:4" ht="12.75" customHeight="1">
      <c r="B62" s="9">
        <v>45</v>
      </c>
      <c r="C62" s="9">
        <v>872</v>
      </c>
      <c r="D62" s="9">
        <v>-19.5</v>
      </c>
    </row>
    <row r="63" spans="2:4" ht="12.75" customHeight="1">
      <c r="B63" s="9">
        <v>46</v>
      </c>
      <c r="C63" s="9">
        <v>885</v>
      </c>
      <c r="D63" s="9">
        <v>-19.58</v>
      </c>
    </row>
    <row r="64" spans="2:4" ht="12.75" customHeight="1">
      <c r="B64" s="9">
        <v>47</v>
      </c>
      <c r="C64" s="9">
        <v>898</v>
      </c>
      <c r="D64" s="9">
        <v>-19.68</v>
      </c>
    </row>
    <row r="65" spans="2:4" ht="12.75" customHeight="1">
      <c r="B65" s="9">
        <v>48</v>
      </c>
      <c r="C65" s="9">
        <v>912</v>
      </c>
      <c r="D65" s="9">
        <v>-19.9</v>
      </c>
    </row>
    <row r="66" spans="2:4" ht="12.75" customHeight="1">
      <c r="B66" s="9">
        <v>49</v>
      </c>
      <c r="C66" s="9">
        <v>925</v>
      </c>
      <c r="D66" s="9">
        <v>-19.63</v>
      </c>
    </row>
    <row r="67" spans="2:4" ht="12.75" customHeight="1">
      <c r="B67" s="9">
        <v>50</v>
      </c>
      <c r="C67" s="9">
        <v>938</v>
      </c>
      <c r="D67" s="9">
        <v>-19.85</v>
      </c>
    </row>
    <row r="68" spans="2:4" ht="12.75" customHeight="1">
      <c r="B68" s="9">
        <v>51</v>
      </c>
      <c r="C68" s="9">
        <v>952</v>
      </c>
      <c r="D68" s="9">
        <v>-19.58</v>
      </c>
    </row>
    <row r="69" spans="2:4" ht="12.75" customHeight="1">
      <c r="B69" s="9">
        <v>52</v>
      </c>
      <c r="C69" s="9">
        <v>965</v>
      </c>
      <c r="D69" s="9">
        <v>-20.02</v>
      </c>
    </row>
    <row r="70" spans="2:4" ht="12.75" customHeight="1">
      <c r="B70" s="9">
        <v>53</v>
      </c>
      <c r="C70" s="9">
        <v>978</v>
      </c>
      <c r="D70" s="9">
        <v>-19.78</v>
      </c>
    </row>
    <row r="71" spans="2:4" ht="12.75" customHeight="1">
      <c r="B71" s="9">
        <v>54</v>
      </c>
      <c r="C71" s="9">
        <v>992</v>
      </c>
      <c r="D71" s="9">
        <v>-19.91</v>
      </c>
    </row>
    <row r="72" spans="2:4" ht="12.75" customHeight="1">
      <c r="B72" s="9">
        <v>55</v>
      </c>
      <c r="C72" s="9">
        <v>1005</v>
      </c>
      <c r="D72" s="9">
        <v>-19.47</v>
      </c>
    </row>
    <row r="73" spans="2:4" ht="12.75" customHeight="1">
      <c r="B73" s="9">
        <v>56</v>
      </c>
      <c r="C73" s="9">
        <v>1018</v>
      </c>
      <c r="D73" s="9">
        <v>-20.31</v>
      </c>
    </row>
    <row r="74" spans="2:4" ht="12.75" customHeight="1">
      <c r="B74" s="9">
        <v>57</v>
      </c>
      <c r="C74" s="9">
        <v>1032</v>
      </c>
      <c r="D74" s="9">
        <v>-20.1</v>
      </c>
    </row>
    <row r="75" spans="2:4" ht="12.75" customHeight="1">
      <c r="B75" s="9">
        <v>59</v>
      </c>
      <c r="C75" s="9">
        <v>1058</v>
      </c>
      <c r="D75" s="9">
        <v>-20.41</v>
      </c>
    </row>
    <row r="76" spans="2:4" ht="12.75" customHeight="1">
      <c r="B76" s="9">
        <v>60</v>
      </c>
      <c r="C76" s="9">
        <v>1074</v>
      </c>
      <c r="D76" s="9">
        <v>-20.4</v>
      </c>
    </row>
    <row r="77" spans="2:4" ht="12.75" customHeight="1">
      <c r="B77" s="9">
        <v>61</v>
      </c>
      <c r="C77" s="9">
        <v>1092</v>
      </c>
      <c r="D77" s="9">
        <v>-19.74</v>
      </c>
    </row>
    <row r="78" spans="2:4" ht="12.75" customHeight="1">
      <c r="B78" s="9">
        <v>64</v>
      </c>
      <c r="C78" s="9">
        <v>1147</v>
      </c>
      <c r="D78" s="9">
        <v>-19.16</v>
      </c>
    </row>
    <row r="79" spans="2:4" ht="12.75" customHeight="1">
      <c r="B79" s="9">
        <v>64.5</v>
      </c>
      <c r="C79" s="9">
        <v>1158</v>
      </c>
      <c r="D79" s="9">
        <v>-19.33</v>
      </c>
    </row>
    <row r="80" spans="2:4" ht="12.75" customHeight="1">
      <c r="B80" s="9">
        <v>65</v>
      </c>
      <c r="C80" s="9">
        <v>1170</v>
      </c>
      <c r="D80" s="9">
        <v>-18.78</v>
      </c>
    </row>
    <row r="81" spans="2:4" ht="12.75" customHeight="1">
      <c r="B81" s="9">
        <v>66</v>
      </c>
      <c r="C81" s="9">
        <v>1192</v>
      </c>
      <c r="D81" s="9">
        <v>-18.94</v>
      </c>
    </row>
    <row r="82" spans="2:4" ht="12.75" customHeight="1">
      <c r="B82" s="9">
        <v>67</v>
      </c>
      <c r="C82" s="9">
        <v>1215</v>
      </c>
      <c r="D82" s="9">
        <v>-18.9</v>
      </c>
    </row>
    <row r="83" spans="2:4" ht="12.75" customHeight="1">
      <c r="B83" s="9">
        <v>68</v>
      </c>
      <c r="C83" s="9">
        <v>1237</v>
      </c>
      <c r="D83" s="9">
        <v>-19.48</v>
      </c>
    </row>
    <row r="84" spans="2:4" ht="12.75" customHeight="1">
      <c r="B84" s="9">
        <v>69</v>
      </c>
      <c r="C84" s="9">
        <v>1260</v>
      </c>
      <c r="D84" s="9">
        <v>-18.72</v>
      </c>
    </row>
    <row r="85" spans="2:4" ht="12.75" customHeight="1">
      <c r="B85" s="9">
        <v>70</v>
      </c>
      <c r="C85" s="9">
        <v>1282</v>
      </c>
      <c r="D85" s="9">
        <v>-18.97</v>
      </c>
    </row>
    <row r="86" spans="2:4" ht="12.75" customHeight="1">
      <c r="B86" s="9">
        <v>71</v>
      </c>
      <c r="C86" s="9">
        <v>1305</v>
      </c>
      <c r="D86" s="9">
        <v>-18.74</v>
      </c>
    </row>
    <row r="87" spans="2:4" ht="12.75" customHeight="1">
      <c r="B87" s="9">
        <v>72</v>
      </c>
      <c r="C87" s="9">
        <v>1327</v>
      </c>
      <c r="D87" s="9">
        <v>-19.37</v>
      </c>
    </row>
    <row r="88" spans="2:4" ht="12.75" customHeight="1">
      <c r="B88" s="9">
        <v>73</v>
      </c>
      <c r="C88" s="9">
        <v>1350</v>
      </c>
      <c r="D88" s="9">
        <v>-18.94</v>
      </c>
    </row>
    <row r="89" spans="2:4" ht="12.75" customHeight="1">
      <c r="B89" s="9">
        <v>74</v>
      </c>
      <c r="C89" s="9">
        <v>1372</v>
      </c>
      <c r="D89" s="9">
        <v>-18.99</v>
      </c>
    </row>
    <row r="90" spans="2:4" ht="12.75" customHeight="1">
      <c r="B90" s="9">
        <v>75</v>
      </c>
      <c r="C90" s="9">
        <v>1395</v>
      </c>
      <c r="D90" s="9">
        <v>-18.99</v>
      </c>
    </row>
    <row r="91" spans="2:4" ht="12.75" customHeight="1">
      <c r="B91" s="9">
        <v>76</v>
      </c>
      <c r="C91" s="9">
        <v>1417</v>
      </c>
      <c r="D91" s="9">
        <v>-19.7</v>
      </c>
    </row>
    <row r="92" spans="2:4" ht="12.75" customHeight="1">
      <c r="B92" s="9">
        <v>77</v>
      </c>
      <c r="C92" s="9">
        <v>1440</v>
      </c>
      <c r="D92" s="9">
        <v>-19.16</v>
      </c>
    </row>
    <row r="93" spans="2:4" ht="12.75" customHeight="1">
      <c r="B93" s="9">
        <v>78</v>
      </c>
      <c r="C93" s="9">
        <v>1462</v>
      </c>
      <c r="D93" s="9">
        <v>-19.36</v>
      </c>
    </row>
    <row r="94" spans="2:4" ht="12.75" customHeight="1">
      <c r="B94" s="9">
        <v>79</v>
      </c>
      <c r="C94" s="9">
        <v>1485</v>
      </c>
      <c r="D94" s="9">
        <v>-19.08</v>
      </c>
    </row>
    <row r="95" spans="2:4" ht="12.75" customHeight="1">
      <c r="B95" s="9">
        <v>80</v>
      </c>
      <c r="C95" s="9">
        <v>1507</v>
      </c>
      <c r="D95" s="9">
        <v>-19.22</v>
      </c>
    </row>
    <row r="96" spans="2:4" ht="12.75" customHeight="1">
      <c r="B96" s="9">
        <v>81</v>
      </c>
      <c r="C96" s="9">
        <v>1530</v>
      </c>
      <c r="D96" s="9">
        <v>-18.98</v>
      </c>
    </row>
    <row r="97" spans="2:4" ht="12.75" customHeight="1">
      <c r="B97" s="9">
        <v>82</v>
      </c>
      <c r="C97" s="9">
        <v>1552</v>
      </c>
      <c r="D97" s="9">
        <v>-19.19</v>
      </c>
    </row>
    <row r="98" spans="2:4" ht="12.75" customHeight="1">
      <c r="B98" s="9">
        <v>83</v>
      </c>
      <c r="C98" s="9">
        <v>1575</v>
      </c>
      <c r="D98" s="9">
        <v>-19.24</v>
      </c>
    </row>
    <row r="99" spans="2:4" ht="12.75" customHeight="1">
      <c r="B99" s="9">
        <v>84</v>
      </c>
      <c r="C99" s="9">
        <v>1597</v>
      </c>
      <c r="D99" s="9">
        <v>-19.8</v>
      </c>
    </row>
    <row r="100" spans="2:4" ht="12.75" customHeight="1">
      <c r="B100" s="9">
        <v>85</v>
      </c>
      <c r="C100" s="9">
        <v>1620</v>
      </c>
      <c r="D100" s="9">
        <v>-18.99</v>
      </c>
    </row>
    <row r="101" spans="2:4" ht="12.75" customHeight="1">
      <c r="B101" s="9">
        <v>86</v>
      </c>
      <c r="C101" s="9">
        <v>1642</v>
      </c>
      <c r="D101" s="9">
        <v>-19.54</v>
      </c>
    </row>
    <row r="102" spans="2:4" ht="12.75" customHeight="1">
      <c r="B102" s="9">
        <v>87</v>
      </c>
      <c r="C102" s="9">
        <v>1665</v>
      </c>
      <c r="D102" s="9">
        <v>-19.04</v>
      </c>
    </row>
    <row r="103" spans="2:4" ht="12.75" customHeight="1">
      <c r="B103" s="9">
        <v>88</v>
      </c>
      <c r="C103" s="9">
        <v>1699</v>
      </c>
      <c r="D103" s="9">
        <v>-19.23</v>
      </c>
    </row>
    <row r="104" spans="2:4" ht="12.75" customHeight="1">
      <c r="B104" s="9">
        <v>89</v>
      </c>
      <c r="C104" s="9">
        <v>1733</v>
      </c>
      <c r="D104" s="9">
        <v>-19.02</v>
      </c>
    </row>
    <row r="105" spans="2:4" ht="12.75" customHeight="1">
      <c r="B105" s="9">
        <v>90</v>
      </c>
      <c r="C105" s="9">
        <v>1766</v>
      </c>
      <c r="D105" s="9">
        <v>-19.21</v>
      </c>
    </row>
    <row r="106" spans="2:4" ht="12.75" customHeight="1">
      <c r="B106" s="9">
        <v>91</v>
      </c>
      <c r="C106" s="9">
        <v>1800</v>
      </c>
      <c r="D106" s="9">
        <v>-18.88</v>
      </c>
    </row>
    <row r="107" spans="2:4" ht="12.75" customHeight="1">
      <c r="B107" s="9">
        <v>92</v>
      </c>
      <c r="C107" s="9">
        <v>1834</v>
      </c>
      <c r="D107" s="9">
        <v>-19.01</v>
      </c>
    </row>
    <row r="108" spans="2:4" ht="12.75" customHeight="1">
      <c r="B108" s="9">
        <v>93</v>
      </c>
      <c r="C108" s="9">
        <v>1868</v>
      </c>
      <c r="D108" s="9">
        <v>-18.88</v>
      </c>
    </row>
    <row r="109" spans="2:4" ht="12.75" customHeight="1">
      <c r="B109" s="9">
        <v>94</v>
      </c>
      <c r="C109" s="9">
        <v>1902</v>
      </c>
      <c r="D109" s="9">
        <v>-19.21</v>
      </c>
    </row>
    <row r="110" spans="2:4" ht="12.75" customHeight="1">
      <c r="B110" s="9">
        <v>95</v>
      </c>
      <c r="C110" s="9">
        <v>1936</v>
      </c>
      <c r="D110" s="9">
        <v>-19.49</v>
      </c>
    </row>
    <row r="111" spans="2:4" ht="12.75" customHeight="1">
      <c r="B111" s="9">
        <v>96</v>
      </c>
      <c r="C111" s="9">
        <v>1969</v>
      </c>
      <c r="D111" s="9">
        <v>-19.64</v>
      </c>
    </row>
    <row r="112" spans="2:4" ht="12.75" customHeight="1">
      <c r="B112" s="9">
        <v>97</v>
      </c>
      <c r="C112" s="9">
        <v>2003</v>
      </c>
      <c r="D112" s="9">
        <v>-19.22</v>
      </c>
    </row>
    <row r="113" spans="2:4" ht="12.75" customHeight="1">
      <c r="B113" s="9">
        <v>98</v>
      </c>
      <c r="C113" s="9">
        <v>2037</v>
      </c>
      <c r="D113" s="9">
        <v>-18.99</v>
      </c>
    </row>
    <row r="114" spans="2:4" ht="12.75" customHeight="1">
      <c r="B114" s="9">
        <v>99</v>
      </c>
      <c r="C114" s="9">
        <v>2071</v>
      </c>
      <c r="D114" s="9">
        <v>-18.36</v>
      </c>
    </row>
    <row r="115" spans="2:4" ht="12.75" customHeight="1">
      <c r="B115" s="9">
        <v>100</v>
      </c>
      <c r="C115" s="9">
        <v>2105</v>
      </c>
      <c r="D115" s="9">
        <v>-19.3</v>
      </c>
    </row>
    <row r="116" spans="2:4" ht="12.75" customHeight="1">
      <c r="B116" s="9">
        <v>101</v>
      </c>
      <c r="C116" s="9">
        <v>2139</v>
      </c>
      <c r="D116" s="9">
        <v>-18.47</v>
      </c>
    </row>
    <row r="117" spans="2:4" ht="12.75" customHeight="1">
      <c r="B117" s="9">
        <v>102</v>
      </c>
      <c r="C117" s="9">
        <v>2172</v>
      </c>
      <c r="D117" s="9">
        <v>-19.11</v>
      </c>
    </row>
    <row r="118" spans="2:4" ht="12.75" customHeight="1">
      <c r="B118" s="9">
        <v>103</v>
      </c>
      <c r="C118" s="9">
        <v>2206</v>
      </c>
      <c r="D118" s="9">
        <v>-18.69</v>
      </c>
    </row>
    <row r="119" spans="2:4" ht="12.75" customHeight="1">
      <c r="B119" s="9">
        <v>104</v>
      </c>
      <c r="C119" s="9">
        <v>2240</v>
      </c>
      <c r="D119" s="9">
        <v>-19.19</v>
      </c>
    </row>
    <row r="120" spans="2:4" ht="12.75" customHeight="1">
      <c r="B120" s="9">
        <v>105</v>
      </c>
      <c r="C120" s="9">
        <v>2274</v>
      </c>
      <c r="D120" s="9">
        <v>-18.99</v>
      </c>
    </row>
    <row r="121" spans="2:4" ht="12.75" customHeight="1">
      <c r="B121" s="9">
        <v>106</v>
      </c>
      <c r="C121" s="9">
        <v>2308</v>
      </c>
      <c r="D121" s="9">
        <v>-19.31</v>
      </c>
    </row>
    <row r="122" spans="2:4" ht="12.75" customHeight="1">
      <c r="B122" s="9">
        <v>107</v>
      </c>
      <c r="C122" s="9">
        <v>2342</v>
      </c>
      <c r="D122" s="9">
        <v>-19.02</v>
      </c>
    </row>
    <row r="123" spans="2:4" ht="12.75" customHeight="1">
      <c r="B123" s="9">
        <v>108</v>
      </c>
      <c r="C123" s="9">
        <v>2375</v>
      </c>
      <c r="D123" s="9">
        <v>-19.63</v>
      </c>
    </row>
    <row r="124" spans="2:4" ht="12.75" customHeight="1">
      <c r="B124" s="9">
        <v>109</v>
      </c>
      <c r="C124" s="9">
        <v>2409</v>
      </c>
      <c r="D124" s="9">
        <v>-19.3</v>
      </c>
    </row>
    <row r="125" spans="2:4" ht="12.75" customHeight="1">
      <c r="B125" s="9">
        <v>110</v>
      </c>
      <c r="C125" s="9">
        <v>2443</v>
      </c>
      <c r="D125" s="9">
        <v>-19.1</v>
      </c>
    </row>
    <row r="126" spans="2:4" ht="12.75" customHeight="1">
      <c r="B126" s="9">
        <v>111</v>
      </c>
      <c r="C126" s="9">
        <v>2477</v>
      </c>
      <c r="D126" s="9">
        <v>-19.56</v>
      </c>
    </row>
    <row r="127" spans="2:4" ht="12.75" customHeight="1">
      <c r="B127" s="9">
        <v>112</v>
      </c>
      <c r="C127" s="9">
        <v>2511</v>
      </c>
      <c r="D127" s="9">
        <v>-19.6</v>
      </c>
    </row>
    <row r="128" spans="2:4" ht="12.75" customHeight="1">
      <c r="B128" s="9">
        <v>113</v>
      </c>
      <c r="C128" s="9">
        <v>2545</v>
      </c>
      <c r="D128" s="9">
        <v>-19.36</v>
      </c>
    </row>
    <row r="129" spans="2:4" ht="12.75" customHeight="1">
      <c r="B129" s="9">
        <v>114</v>
      </c>
      <c r="C129" s="9">
        <v>2578</v>
      </c>
      <c r="D129" s="9">
        <v>-19.6</v>
      </c>
    </row>
    <row r="130" spans="2:4" ht="12.75" customHeight="1">
      <c r="B130" s="9">
        <v>115</v>
      </c>
      <c r="C130" s="9">
        <v>2612</v>
      </c>
      <c r="D130" s="9">
        <v>-19.38</v>
      </c>
    </row>
    <row r="131" spans="2:4" ht="12.75" customHeight="1">
      <c r="B131" s="9">
        <v>116</v>
      </c>
      <c r="C131" s="9">
        <v>2646</v>
      </c>
      <c r="D131" s="9">
        <v>-19.15</v>
      </c>
    </row>
    <row r="132" spans="2:4" ht="12.75" customHeight="1">
      <c r="B132" s="9">
        <v>117</v>
      </c>
      <c r="C132" s="9">
        <v>2680</v>
      </c>
      <c r="D132" s="9">
        <v>-19.22</v>
      </c>
    </row>
    <row r="133" spans="2:4" ht="12.75" customHeight="1">
      <c r="B133" s="9">
        <v>119</v>
      </c>
      <c r="C133" s="9">
        <v>2748</v>
      </c>
      <c r="D133" s="9">
        <v>-19.44</v>
      </c>
    </row>
    <row r="134" spans="2:4" ht="12.75" customHeight="1">
      <c r="B134" s="9">
        <v>120</v>
      </c>
      <c r="C134" s="9">
        <v>2781</v>
      </c>
      <c r="D134" s="9">
        <v>-19.04</v>
      </c>
    </row>
    <row r="135" spans="2:4" ht="12.75" customHeight="1">
      <c r="B135" s="9">
        <v>121</v>
      </c>
      <c r="C135" s="9">
        <v>2815</v>
      </c>
      <c r="D135" s="9">
        <v>-19.48</v>
      </c>
    </row>
    <row r="136" spans="2:4" ht="12.75" customHeight="1">
      <c r="B136" s="9">
        <v>122</v>
      </c>
      <c r="C136" s="9">
        <v>2849</v>
      </c>
      <c r="D136" s="9">
        <v>-19.39</v>
      </c>
    </row>
    <row r="137" spans="2:4" ht="12.75" customHeight="1">
      <c r="B137" s="9">
        <v>123</v>
      </c>
      <c r="C137" s="9">
        <v>2883</v>
      </c>
      <c r="D137" s="9">
        <v>-19.47</v>
      </c>
    </row>
    <row r="138" spans="2:4" ht="12.75" customHeight="1">
      <c r="B138" s="9">
        <v>124</v>
      </c>
      <c r="C138" s="9">
        <v>2917</v>
      </c>
      <c r="D138" s="9">
        <v>-19.81</v>
      </c>
    </row>
    <row r="139" spans="2:4" ht="12.75" customHeight="1">
      <c r="B139" s="9">
        <v>125</v>
      </c>
      <c r="C139" s="9">
        <v>2951</v>
      </c>
      <c r="D139" s="9">
        <v>-19.71</v>
      </c>
    </row>
    <row r="140" spans="2:4" ht="12.75" customHeight="1">
      <c r="B140" s="9">
        <v>126</v>
      </c>
      <c r="C140" s="9">
        <v>2984</v>
      </c>
      <c r="D140" s="9">
        <v>-19.33</v>
      </c>
    </row>
    <row r="141" spans="2:4" ht="12.75" customHeight="1">
      <c r="B141" s="9">
        <v>127</v>
      </c>
      <c r="C141" s="9">
        <v>3018</v>
      </c>
      <c r="D141" s="9">
        <v>-19.83</v>
      </c>
    </row>
    <row r="142" spans="2:4" ht="12.75" customHeight="1">
      <c r="B142" s="9">
        <v>128</v>
      </c>
      <c r="C142" s="9">
        <v>3052</v>
      </c>
      <c r="D142" s="9">
        <v>-19.66</v>
      </c>
    </row>
    <row r="143" spans="2:4" ht="12.75" customHeight="1">
      <c r="B143" s="9">
        <v>129</v>
      </c>
      <c r="C143" s="9">
        <v>3086</v>
      </c>
      <c r="D143" s="9">
        <v>-19.83</v>
      </c>
    </row>
    <row r="144" spans="2:4" ht="12.75" customHeight="1">
      <c r="B144" s="9">
        <v>130</v>
      </c>
      <c r="C144" s="9">
        <v>3120</v>
      </c>
      <c r="D144" s="9">
        <v>-19.31</v>
      </c>
    </row>
    <row r="145" spans="2:4" ht="12.75" customHeight="1">
      <c r="B145" s="9">
        <v>131</v>
      </c>
      <c r="C145" s="9">
        <v>3154</v>
      </c>
      <c r="D145" s="9">
        <v>-19.58</v>
      </c>
    </row>
    <row r="146" spans="2:4" ht="12.75" customHeight="1">
      <c r="B146" s="9">
        <v>132</v>
      </c>
      <c r="C146" s="9">
        <v>3187</v>
      </c>
      <c r="D146" s="9">
        <v>-19.74</v>
      </c>
    </row>
    <row r="147" spans="2:4" ht="12.75" customHeight="1">
      <c r="B147" s="9">
        <v>133</v>
      </c>
      <c r="C147" s="9">
        <v>3221</v>
      </c>
      <c r="D147" s="9">
        <v>-20.37</v>
      </c>
    </row>
    <row r="148" spans="2:4" ht="12.75" customHeight="1">
      <c r="B148" s="9">
        <v>134</v>
      </c>
      <c r="C148" s="9">
        <v>3255</v>
      </c>
      <c r="D148" s="9">
        <v>-19.38</v>
      </c>
    </row>
    <row r="149" spans="2:4" ht="12.75" customHeight="1">
      <c r="B149" s="9">
        <v>135</v>
      </c>
      <c r="C149" s="9">
        <v>3289</v>
      </c>
      <c r="D149" s="9">
        <v>-19.67</v>
      </c>
    </row>
    <row r="150" spans="2:4" ht="12.75" customHeight="1">
      <c r="B150" s="9">
        <v>136</v>
      </c>
      <c r="C150" s="9">
        <v>3323</v>
      </c>
      <c r="D150" s="9">
        <v>-19.56</v>
      </c>
    </row>
    <row r="151" spans="2:4" ht="12.75" customHeight="1">
      <c r="B151" s="9">
        <v>137</v>
      </c>
      <c r="C151" s="9">
        <v>3357</v>
      </c>
      <c r="D151" s="9">
        <v>-19.47</v>
      </c>
    </row>
    <row r="152" spans="2:4" ht="12.75" customHeight="1">
      <c r="B152" s="9">
        <v>138</v>
      </c>
      <c r="C152" s="9">
        <v>3390</v>
      </c>
      <c r="D152" s="9">
        <v>-19.82</v>
      </c>
    </row>
    <row r="153" spans="2:4" ht="12.75" customHeight="1">
      <c r="B153" s="9">
        <v>139</v>
      </c>
      <c r="C153" s="9">
        <v>3424</v>
      </c>
      <c r="D153" s="9">
        <v>-19.82</v>
      </c>
    </row>
    <row r="154" spans="2:4" ht="12.75" customHeight="1">
      <c r="B154" s="9">
        <v>140</v>
      </c>
      <c r="C154" s="9">
        <v>3458</v>
      </c>
      <c r="D154" s="9">
        <v>-19.68</v>
      </c>
    </row>
    <row r="155" spans="2:4" ht="12.75" customHeight="1">
      <c r="B155" s="9">
        <v>141</v>
      </c>
      <c r="C155" s="9">
        <v>3492</v>
      </c>
      <c r="D155" s="9">
        <v>-19.5</v>
      </c>
    </row>
    <row r="156" spans="2:4" ht="12.75" customHeight="1">
      <c r="B156" s="9">
        <v>142</v>
      </c>
      <c r="C156" s="9">
        <v>3526</v>
      </c>
      <c r="D156" s="9">
        <v>-19.33</v>
      </c>
    </row>
    <row r="157" spans="2:4" ht="12.75" customHeight="1">
      <c r="B157" s="9">
        <v>143</v>
      </c>
      <c r="C157" s="9">
        <v>3560</v>
      </c>
      <c r="D157" s="9">
        <v>-19.9</v>
      </c>
    </row>
    <row r="158" spans="2:4" ht="12.75" customHeight="1">
      <c r="B158" s="9">
        <v>144</v>
      </c>
      <c r="C158" s="9">
        <v>3593</v>
      </c>
      <c r="D158" s="9">
        <v>-19.62</v>
      </c>
    </row>
    <row r="159" spans="2:4" ht="12.75" customHeight="1">
      <c r="B159" s="9">
        <v>145</v>
      </c>
      <c r="C159" s="9">
        <v>3627</v>
      </c>
      <c r="D159" s="9">
        <v>-19.79</v>
      </c>
    </row>
    <row r="160" spans="2:4" ht="12.75" customHeight="1">
      <c r="B160" s="9">
        <v>146</v>
      </c>
      <c r="C160" s="9">
        <v>3661</v>
      </c>
      <c r="D160" s="9">
        <v>-19.47</v>
      </c>
    </row>
    <row r="161" spans="2:4" ht="12.75" customHeight="1">
      <c r="B161" s="9">
        <v>147</v>
      </c>
      <c r="C161" s="9">
        <v>3695</v>
      </c>
      <c r="D161" s="9">
        <v>-19.9</v>
      </c>
    </row>
    <row r="162" spans="2:4" ht="12.75" customHeight="1">
      <c r="B162" s="9">
        <v>148</v>
      </c>
      <c r="C162" s="9">
        <v>3729</v>
      </c>
      <c r="D162" s="9">
        <v>-19.69</v>
      </c>
    </row>
    <row r="163" spans="2:4" ht="12.75" customHeight="1">
      <c r="B163" s="9">
        <v>149</v>
      </c>
      <c r="C163" s="9">
        <v>3763</v>
      </c>
      <c r="D163" s="9">
        <v>-19.79</v>
      </c>
    </row>
    <row r="164" spans="2:4" ht="12.75" customHeight="1">
      <c r="B164" s="9">
        <v>150</v>
      </c>
      <c r="C164" s="9">
        <v>3796</v>
      </c>
      <c r="D164" s="9">
        <v>-19.14</v>
      </c>
    </row>
    <row r="165" spans="2:4" ht="12.75" customHeight="1">
      <c r="B165" s="9">
        <v>151</v>
      </c>
      <c r="C165" s="9">
        <v>3830</v>
      </c>
      <c r="D165" s="9">
        <v>-20.17</v>
      </c>
    </row>
    <row r="166" spans="2:4" ht="12.75" customHeight="1">
      <c r="B166" s="9">
        <v>152</v>
      </c>
      <c r="C166" s="9">
        <v>3864</v>
      </c>
      <c r="D166" s="9">
        <v>-19.67</v>
      </c>
    </row>
    <row r="167" spans="2:4" ht="12.75" customHeight="1">
      <c r="B167" s="9">
        <v>153</v>
      </c>
      <c r="C167" s="9">
        <v>3898</v>
      </c>
      <c r="D167" s="9">
        <v>-19.97</v>
      </c>
    </row>
    <row r="168" spans="2:4" ht="12.75" customHeight="1">
      <c r="B168" s="9">
        <v>154</v>
      </c>
      <c r="C168" s="9">
        <v>3932</v>
      </c>
      <c r="D168" s="9">
        <v>-19.7</v>
      </c>
    </row>
    <row r="169" spans="2:4" ht="12.75" customHeight="1">
      <c r="B169" s="9">
        <v>155</v>
      </c>
      <c r="C169" s="9">
        <v>3966</v>
      </c>
      <c r="D169" s="9">
        <v>-19.86</v>
      </c>
    </row>
    <row r="170" spans="2:4" ht="12.75" customHeight="1">
      <c r="B170" s="9">
        <v>156</v>
      </c>
      <c r="C170" s="9">
        <v>3999</v>
      </c>
      <c r="D170" s="9">
        <v>-19.84</v>
      </c>
    </row>
    <row r="171" spans="2:4" ht="12.75" customHeight="1">
      <c r="B171" s="9">
        <v>157</v>
      </c>
      <c r="C171" s="9">
        <v>4033</v>
      </c>
      <c r="D171" s="9">
        <v>-20.05</v>
      </c>
    </row>
    <row r="172" spans="2:4" ht="12.75" customHeight="1">
      <c r="B172" s="9">
        <v>159</v>
      </c>
      <c r="C172" s="9">
        <v>4101</v>
      </c>
      <c r="D172" s="9">
        <v>-20.12</v>
      </c>
    </row>
    <row r="173" spans="2:4" ht="12.75" customHeight="1">
      <c r="B173" s="9">
        <v>160</v>
      </c>
      <c r="C173" s="9">
        <v>4135</v>
      </c>
      <c r="D173" s="9">
        <v>-20.23</v>
      </c>
    </row>
    <row r="174" spans="2:4" ht="12.75" customHeight="1">
      <c r="B174" s="9">
        <v>161</v>
      </c>
      <c r="C174" s="9">
        <v>4169</v>
      </c>
      <c r="D174" s="9">
        <v>-19.78</v>
      </c>
    </row>
    <row r="175" spans="2:4" ht="12.75" customHeight="1">
      <c r="B175" s="9">
        <v>162</v>
      </c>
      <c r="C175" s="9">
        <v>4202</v>
      </c>
      <c r="D175" s="9">
        <v>-20.06</v>
      </c>
    </row>
    <row r="176" spans="2:4" ht="12.75" customHeight="1">
      <c r="B176" s="9">
        <v>163</v>
      </c>
      <c r="C176" s="9">
        <v>4236</v>
      </c>
      <c r="D176" s="9">
        <v>-20.02</v>
      </c>
    </row>
    <row r="177" spans="2:4" ht="12.75" customHeight="1">
      <c r="B177" s="9">
        <v>164</v>
      </c>
      <c r="C177" s="9">
        <v>4270</v>
      </c>
      <c r="D177" s="9">
        <v>-19.9</v>
      </c>
    </row>
    <row r="178" spans="2:4" ht="12.75" customHeight="1">
      <c r="B178" s="9">
        <v>165</v>
      </c>
      <c r="C178" s="9">
        <v>4304</v>
      </c>
      <c r="D178" s="9">
        <v>-20.14</v>
      </c>
    </row>
    <row r="179" spans="2:4" ht="12.75" customHeight="1">
      <c r="B179" s="9">
        <v>166</v>
      </c>
      <c r="C179" s="9">
        <v>4338</v>
      </c>
      <c r="D179" s="9">
        <v>-19.59</v>
      </c>
    </row>
    <row r="180" spans="2:4" ht="12.75" customHeight="1">
      <c r="B180" s="9">
        <v>167</v>
      </c>
      <c r="C180" s="9">
        <v>4372</v>
      </c>
      <c r="D180" s="9">
        <v>-19.76</v>
      </c>
    </row>
    <row r="181" spans="2:4" ht="12.75" customHeight="1">
      <c r="B181" s="9">
        <v>168</v>
      </c>
      <c r="C181" s="9">
        <v>4405</v>
      </c>
      <c r="D181" s="9">
        <v>-19.78</v>
      </c>
    </row>
    <row r="182" spans="2:4" ht="12.75" customHeight="1">
      <c r="B182" s="9">
        <v>168</v>
      </c>
      <c r="C182" s="9">
        <v>4405</v>
      </c>
      <c r="D182" s="9">
        <v>-19.71</v>
      </c>
    </row>
    <row r="183" spans="2:4" ht="12.75" customHeight="1">
      <c r="B183" s="9">
        <v>169</v>
      </c>
      <c r="C183" s="9">
        <v>4439</v>
      </c>
      <c r="D183" s="9">
        <v>-19.97</v>
      </c>
    </row>
    <row r="184" spans="2:4" ht="12.75" customHeight="1">
      <c r="B184" s="9">
        <v>170</v>
      </c>
      <c r="C184" s="9">
        <v>4473</v>
      </c>
      <c r="D184" s="9">
        <v>-20.01</v>
      </c>
    </row>
    <row r="185" spans="2:4" ht="12.75" customHeight="1">
      <c r="B185" s="9">
        <v>171</v>
      </c>
      <c r="C185" s="9">
        <v>4497</v>
      </c>
      <c r="D185" s="9">
        <v>-20</v>
      </c>
    </row>
    <row r="186" spans="2:4" ht="12.75" customHeight="1">
      <c r="B186" s="9">
        <v>172</v>
      </c>
      <c r="C186" s="9">
        <v>4510</v>
      </c>
      <c r="D186" s="9">
        <v>-19.94</v>
      </c>
    </row>
    <row r="187" spans="2:4" ht="12.75" customHeight="1">
      <c r="B187" s="9">
        <v>173</v>
      </c>
      <c r="C187" s="9">
        <v>4524</v>
      </c>
      <c r="D187" s="9">
        <v>-20.01</v>
      </c>
    </row>
    <row r="188" spans="2:4" ht="12.75" customHeight="1">
      <c r="B188" s="9">
        <v>174</v>
      </c>
      <c r="C188" s="9">
        <v>4538</v>
      </c>
      <c r="D188" s="9">
        <v>-19.71</v>
      </c>
    </row>
    <row r="189" spans="2:4" ht="12.75" customHeight="1">
      <c r="B189" s="9">
        <v>175</v>
      </c>
      <c r="C189" s="9">
        <v>4551</v>
      </c>
      <c r="D189" s="9">
        <v>-19.66</v>
      </c>
    </row>
    <row r="190" spans="2:4" ht="12.75" customHeight="1">
      <c r="B190" s="9">
        <v>176</v>
      </c>
      <c r="C190" s="9">
        <v>4565</v>
      </c>
      <c r="D190" s="9">
        <v>-19.73</v>
      </c>
    </row>
    <row r="191" spans="2:4" ht="12.75" customHeight="1">
      <c r="B191" s="9">
        <v>177</v>
      </c>
      <c r="C191" s="9">
        <v>4579</v>
      </c>
      <c r="D191" s="9">
        <v>-19.87</v>
      </c>
    </row>
    <row r="192" spans="2:4" ht="12.75" customHeight="1">
      <c r="B192" s="9">
        <v>178</v>
      </c>
      <c r="C192" s="9">
        <v>4592</v>
      </c>
      <c r="D192" s="9">
        <v>-19.69</v>
      </c>
    </row>
    <row r="193" spans="2:4" ht="12.75" customHeight="1">
      <c r="B193" s="9">
        <v>179</v>
      </c>
      <c r="C193" s="9">
        <v>4606</v>
      </c>
      <c r="D193" s="9">
        <v>-19.35</v>
      </c>
    </row>
    <row r="194" spans="2:4" ht="12.75" customHeight="1">
      <c r="B194" s="9">
        <v>180</v>
      </c>
      <c r="C194" s="9">
        <v>4620</v>
      </c>
      <c r="D194" s="9">
        <v>-19.85</v>
      </c>
    </row>
    <row r="195" spans="2:4" ht="12.75" customHeight="1">
      <c r="B195" s="9">
        <v>181</v>
      </c>
      <c r="C195" s="9">
        <v>4633</v>
      </c>
      <c r="D195" s="9">
        <v>-19.48</v>
      </c>
    </row>
    <row r="196" spans="2:4" ht="12.75" customHeight="1">
      <c r="B196" s="9">
        <v>182</v>
      </c>
      <c r="C196" s="9">
        <v>4647</v>
      </c>
      <c r="D196" s="9">
        <v>-19.4</v>
      </c>
    </row>
    <row r="197" spans="2:4" ht="12.75" customHeight="1">
      <c r="B197" s="9">
        <v>183</v>
      </c>
      <c r="C197" s="9">
        <v>4661</v>
      </c>
      <c r="D197" s="9">
        <v>-19.1</v>
      </c>
    </row>
    <row r="198" spans="2:4" ht="12.75" customHeight="1">
      <c r="B198" s="9">
        <v>184</v>
      </c>
      <c r="C198" s="9">
        <v>4674</v>
      </c>
      <c r="D198" s="9">
        <v>-19.57</v>
      </c>
    </row>
    <row r="199" spans="2:4" ht="12.75" customHeight="1">
      <c r="B199" s="9">
        <v>185</v>
      </c>
      <c r="C199" s="9">
        <v>4688</v>
      </c>
      <c r="D199" s="9">
        <v>-19.55</v>
      </c>
    </row>
    <row r="200" spans="2:4" ht="12.75" customHeight="1">
      <c r="B200" s="9">
        <v>186</v>
      </c>
      <c r="C200" s="9">
        <v>4702</v>
      </c>
      <c r="D200" s="9">
        <v>-19.8</v>
      </c>
    </row>
    <row r="201" spans="2:4" ht="12.75" customHeight="1">
      <c r="B201" s="9">
        <v>187</v>
      </c>
      <c r="C201" s="9">
        <v>4715</v>
      </c>
      <c r="D201" s="9">
        <v>-19.26</v>
      </c>
    </row>
    <row r="202" spans="2:4" ht="12.75" customHeight="1">
      <c r="B202" s="9">
        <v>188</v>
      </c>
      <c r="C202" s="9">
        <v>4729</v>
      </c>
      <c r="D202" s="9">
        <v>-19.87</v>
      </c>
    </row>
    <row r="203" spans="2:4" ht="12.75" customHeight="1">
      <c r="B203" s="9">
        <v>189</v>
      </c>
      <c r="C203" s="9">
        <v>4743</v>
      </c>
      <c r="D203" s="9">
        <v>-19.85</v>
      </c>
    </row>
    <row r="204" spans="2:4" ht="12.75" customHeight="1">
      <c r="B204" s="9">
        <v>190</v>
      </c>
      <c r="C204" s="9">
        <v>4756</v>
      </c>
      <c r="D204" s="9">
        <v>-19.49</v>
      </c>
    </row>
    <row r="205" spans="2:4" ht="12.75" customHeight="1">
      <c r="B205" s="9">
        <v>191</v>
      </c>
      <c r="C205" s="9">
        <v>4770</v>
      </c>
      <c r="D205" s="9">
        <v>-19.42</v>
      </c>
    </row>
    <row r="206" spans="2:4" ht="12.75" customHeight="1">
      <c r="B206" s="9">
        <v>192</v>
      </c>
      <c r="C206" s="9">
        <v>4783</v>
      </c>
      <c r="D206" s="9">
        <v>-20.15</v>
      </c>
    </row>
    <row r="207" spans="2:4" ht="12.75" customHeight="1">
      <c r="B207" s="9">
        <v>193</v>
      </c>
      <c r="C207" s="9">
        <v>4797</v>
      </c>
      <c r="D207" s="9">
        <v>-19.86</v>
      </c>
    </row>
    <row r="208" spans="2:4" ht="12.75" customHeight="1">
      <c r="B208" s="9">
        <v>194</v>
      </c>
      <c r="C208" s="9">
        <v>4811</v>
      </c>
      <c r="D208" s="9">
        <v>-19.7</v>
      </c>
    </row>
    <row r="209" spans="2:4" ht="12.75" customHeight="1">
      <c r="B209" s="9">
        <v>195</v>
      </c>
      <c r="C209" s="9">
        <v>4824</v>
      </c>
      <c r="D209" s="9">
        <v>-19.92</v>
      </c>
    </row>
    <row r="210" spans="2:4" ht="12.75" customHeight="1">
      <c r="B210" s="9">
        <v>196</v>
      </c>
      <c r="C210" s="9">
        <v>4838</v>
      </c>
      <c r="D210" s="9">
        <v>-19.98</v>
      </c>
    </row>
    <row r="211" spans="2:4" ht="12.75" customHeight="1">
      <c r="B211" s="9">
        <v>197</v>
      </c>
      <c r="C211" s="9">
        <v>4852</v>
      </c>
      <c r="D211" s="9">
        <v>-19.81</v>
      </c>
    </row>
    <row r="212" spans="2:4" ht="12.75" customHeight="1">
      <c r="B212" s="9">
        <v>198</v>
      </c>
      <c r="C212" s="9">
        <v>4865</v>
      </c>
      <c r="D212" s="9">
        <v>-19.6</v>
      </c>
    </row>
    <row r="213" spans="2:4" ht="12.75" customHeight="1">
      <c r="B213" s="9">
        <v>199</v>
      </c>
      <c r="C213" s="9">
        <v>4879</v>
      </c>
      <c r="D213" s="9">
        <v>-19.3</v>
      </c>
    </row>
    <row r="214" spans="2:4" ht="12.75" customHeight="1">
      <c r="B214" s="9">
        <v>200</v>
      </c>
      <c r="C214" s="9">
        <v>4893</v>
      </c>
      <c r="D214" s="9">
        <v>-20.12</v>
      </c>
    </row>
    <row r="215" spans="2:4" ht="12.75" customHeight="1">
      <c r="B215" s="9">
        <v>201</v>
      </c>
      <c r="C215" s="9">
        <v>4906</v>
      </c>
      <c r="D215" s="9">
        <v>-19.81</v>
      </c>
    </row>
    <row r="216" spans="2:4" ht="12.75" customHeight="1">
      <c r="B216" s="9">
        <v>202</v>
      </c>
      <c r="C216" s="9">
        <v>4920</v>
      </c>
      <c r="D216" s="9">
        <v>-19.94</v>
      </c>
    </row>
    <row r="217" spans="2:4" ht="12.75" customHeight="1">
      <c r="B217" s="9">
        <v>203</v>
      </c>
      <c r="C217" s="9">
        <v>4934</v>
      </c>
      <c r="D217" s="9">
        <v>-19.7</v>
      </c>
    </row>
    <row r="218" spans="2:4" ht="12.75" customHeight="1">
      <c r="B218" s="9">
        <v>204</v>
      </c>
      <c r="C218" s="9">
        <v>4947</v>
      </c>
      <c r="D218" s="9">
        <v>-20.17</v>
      </c>
    </row>
    <row r="219" spans="2:4" ht="12.75" customHeight="1">
      <c r="B219" s="9">
        <v>205</v>
      </c>
      <c r="C219" s="9">
        <v>4961</v>
      </c>
      <c r="D219" s="9">
        <v>-19.69</v>
      </c>
    </row>
    <row r="220" spans="2:4" ht="12.75" customHeight="1">
      <c r="B220" s="9">
        <v>206</v>
      </c>
      <c r="C220" s="9">
        <v>4975</v>
      </c>
      <c r="D220" s="9">
        <v>-19.26</v>
      </c>
    </row>
    <row r="221" spans="2:4" ht="12.75" customHeight="1">
      <c r="B221" s="9">
        <v>207</v>
      </c>
      <c r="C221" s="9">
        <v>4988</v>
      </c>
      <c r="D221" s="9">
        <v>-19.01</v>
      </c>
    </row>
    <row r="222" spans="2:4" ht="12.75" customHeight="1">
      <c r="B222" s="9">
        <v>208</v>
      </c>
      <c r="C222" s="9">
        <v>5002</v>
      </c>
      <c r="D222" s="9">
        <v>-19.6</v>
      </c>
    </row>
    <row r="223" spans="2:4" ht="12.75" customHeight="1">
      <c r="B223" s="9">
        <v>209</v>
      </c>
      <c r="C223" s="9">
        <v>5015</v>
      </c>
      <c r="D223" s="9">
        <v>-19.77</v>
      </c>
    </row>
    <row r="224" spans="2:4" ht="12.75" customHeight="1">
      <c r="B224" s="9">
        <v>210</v>
      </c>
      <c r="C224" s="9">
        <v>5029</v>
      </c>
      <c r="D224" s="9">
        <v>-19.87</v>
      </c>
    </row>
    <row r="225" spans="2:4" ht="12.75" customHeight="1">
      <c r="B225" s="9">
        <v>211</v>
      </c>
      <c r="C225" s="9">
        <v>5043</v>
      </c>
      <c r="D225" s="9">
        <v>-19.35</v>
      </c>
    </row>
    <row r="226" spans="2:4" ht="12.75" customHeight="1">
      <c r="B226" s="9">
        <v>212</v>
      </c>
      <c r="C226" s="9">
        <v>5056</v>
      </c>
      <c r="D226" s="9">
        <v>-19.7</v>
      </c>
    </row>
    <row r="227" spans="2:4" ht="12.75" customHeight="1">
      <c r="B227" s="9">
        <v>213</v>
      </c>
      <c r="C227" s="9">
        <v>5070</v>
      </c>
      <c r="D227" s="9">
        <v>-20.29</v>
      </c>
    </row>
    <row r="228" spans="2:4" ht="12.75" customHeight="1">
      <c r="B228" s="9">
        <v>214</v>
      </c>
      <c r="C228" s="9">
        <v>5084</v>
      </c>
      <c r="D228" s="9">
        <v>-19.52</v>
      </c>
    </row>
    <row r="229" spans="2:4" ht="12.75" customHeight="1">
      <c r="B229" s="9">
        <v>215</v>
      </c>
      <c r="C229" s="9">
        <v>5097</v>
      </c>
      <c r="D229" s="9">
        <v>-19.48</v>
      </c>
    </row>
    <row r="230" spans="2:4" ht="12.75" customHeight="1">
      <c r="B230" s="9">
        <v>216</v>
      </c>
      <c r="C230" s="9">
        <v>5111</v>
      </c>
      <c r="D230" s="9">
        <v>-19.51</v>
      </c>
    </row>
    <row r="231" spans="2:4" ht="12.75" customHeight="1">
      <c r="B231" s="9">
        <v>217</v>
      </c>
      <c r="C231" s="9">
        <v>5125</v>
      </c>
      <c r="D231" s="9">
        <v>-19.29</v>
      </c>
    </row>
    <row r="232" spans="2:4" ht="12.75" customHeight="1">
      <c r="B232" s="9">
        <v>218</v>
      </c>
      <c r="C232" s="9">
        <v>5138</v>
      </c>
      <c r="D232" s="9">
        <v>-19.95</v>
      </c>
    </row>
    <row r="233" spans="2:4" ht="12.75" customHeight="1">
      <c r="B233" s="9">
        <v>219</v>
      </c>
      <c r="C233" s="9">
        <v>5152</v>
      </c>
      <c r="D233" s="9">
        <v>-19.92</v>
      </c>
    </row>
    <row r="234" spans="2:4" ht="12.75" customHeight="1">
      <c r="B234" s="9">
        <v>220</v>
      </c>
      <c r="C234" s="9">
        <v>5166</v>
      </c>
      <c r="D234" s="9">
        <v>-19.64</v>
      </c>
    </row>
    <row r="235" spans="2:4" ht="12.75" customHeight="1">
      <c r="B235" s="9">
        <v>221</v>
      </c>
      <c r="C235" s="9">
        <v>5179</v>
      </c>
      <c r="D235" s="9">
        <v>-19.69</v>
      </c>
    </row>
    <row r="236" spans="2:4" ht="12.75" customHeight="1">
      <c r="B236" s="9">
        <v>222</v>
      </c>
      <c r="C236" s="9">
        <v>5193</v>
      </c>
      <c r="D236" s="9">
        <v>-19.27</v>
      </c>
    </row>
    <row r="237" spans="2:4" ht="12.75" customHeight="1">
      <c r="B237" s="9">
        <v>223</v>
      </c>
      <c r="C237" s="9">
        <v>5207</v>
      </c>
      <c r="D237" s="9">
        <v>-19.56</v>
      </c>
    </row>
    <row r="238" spans="2:4" ht="12.75" customHeight="1">
      <c r="B238" s="9">
        <v>224</v>
      </c>
      <c r="C238" s="9">
        <v>5220</v>
      </c>
      <c r="D238" s="9">
        <v>-19.62</v>
      </c>
    </row>
    <row r="239" spans="2:4" ht="12.75" customHeight="1">
      <c r="B239" s="9">
        <v>225</v>
      </c>
      <c r="C239" s="9">
        <v>5234</v>
      </c>
      <c r="D239" s="9">
        <v>-19.63</v>
      </c>
    </row>
    <row r="240" spans="2:4" ht="12.75" customHeight="1">
      <c r="B240" s="9">
        <v>226</v>
      </c>
      <c r="C240" s="9">
        <v>5248</v>
      </c>
      <c r="D240" s="9">
        <v>-19.65</v>
      </c>
    </row>
    <row r="241" spans="2:4" ht="12.75" customHeight="1">
      <c r="B241" s="9">
        <v>227</v>
      </c>
      <c r="C241" s="9">
        <v>5261</v>
      </c>
      <c r="D241" s="9">
        <v>-19.62</v>
      </c>
    </row>
    <row r="242" spans="2:4" ht="12.75" customHeight="1">
      <c r="B242" s="9">
        <v>228</v>
      </c>
      <c r="C242" s="9">
        <v>5275</v>
      </c>
      <c r="D242" s="9">
        <v>-19.2</v>
      </c>
    </row>
    <row r="243" spans="2:4" ht="12.75" customHeight="1">
      <c r="B243" s="9">
        <v>229</v>
      </c>
      <c r="C243" s="9">
        <v>5288</v>
      </c>
      <c r="D243" s="9">
        <v>-19.42</v>
      </c>
    </row>
    <row r="244" spans="2:4" ht="12.75" customHeight="1">
      <c r="B244" s="9">
        <v>230</v>
      </c>
      <c r="C244" s="9">
        <v>5302</v>
      </c>
      <c r="D244" s="9">
        <v>-19.68</v>
      </c>
    </row>
    <row r="245" spans="2:4" ht="12.75" customHeight="1">
      <c r="B245" s="9">
        <v>231</v>
      </c>
      <c r="C245" s="9">
        <v>5316</v>
      </c>
      <c r="D245" s="9">
        <v>-19.9</v>
      </c>
    </row>
    <row r="246" spans="2:4" ht="12.75" customHeight="1">
      <c r="B246" s="9">
        <v>232</v>
      </c>
      <c r="C246" s="9">
        <v>5329</v>
      </c>
      <c r="D246" s="9">
        <v>-19.67</v>
      </c>
    </row>
    <row r="247" spans="2:4" ht="12.75" customHeight="1">
      <c r="B247" s="9">
        <v>233</v>
      </c>
      <c r="C247" s="9">
        <v>5343</v>
      </c>
      <c r="D247" s="9">
        <v>-19.54</v>
      </c>
    </row>
    <row r="248" spans="2:4" ht="12.75" customHeight="1">
      <c r="B248" s="9">
        <v>234</v>
      </c>
      <c r="C248" s="9">
        <v>5357</v>
      </c>
      <c r="D248" s="9">
        <v>-19.93</v>
      </c>
    </row>
    <row r="249" spans="2:4" ht="12.75" customHeight="1">
      <c r="B249" s="9">
        <v>235</v>
      </c>
      <c r="C249" s="9">
        <v>5370</v>
      </c>
      <c r="D249" s="9">
        <v>-19.43</v>
      </c>
    </row>
    <row r="250" spans="2:4" ht="12.75" customHeight="1">
      <c r="B250" s="9">
        <v>237</v>
      </c>
      <c r="C250" s="9">
        <v>5398</v>
      </c>
      <c r="D250" s="9">
        <v>-19.17</v>
      </c>
    </row>
    <row r="251" spans="2:4" ht="12.75" customHeight="1">
      <c r="B251" s="9">
        <v>238</v>
      </c>
      <c r="C251" s="9">
        <v>5411</v>
      </c>
      <c r="D251" s="9">
        <v>-19.43</v>
      </c>
    </row>
    <row r="252" spans="2:4" ht="12.75" customHeight="1">
      <c r="B252" s="9">
        <v>239</v>
      </c>
      <c r="C252" s="9">
        <v>5425</v>
      </c>
      <c r="D252" s="9">
        <v>-19.69</v>
      </c>
    </row>
    <row r="253" spans="2:4" ht="12.75" customHeight="1">
      <c r="B253" s="9">
        <v>240</v>
      </c>
      <c r="C253" s="9">
        <v>5439</v>
      </c>
      <c r="D253" s="9">
        <v>-19.63</v>
      </c>
    </row>
    <row r="254" spans="2:4" ht="12.75" customHeight="1">
      <c r="B254" s="9">
        <v>241</v>
      </c>
      <c r="C254" s="9">
        <v>5452</v>
      </c>
      <c r="D254" s="9">
        <v>-19.97</v>
      </c>
    </row>
    <row r="255" spans="2:4" ht="12.75" customHeight="1">
      <c r="B255" s="9">
        <v>242</v>
      </c>
      <c r="C255" s="9">
        <v>5466</v>
      </c>
      <c r="D255" s="9">
        <v>-19.61</v>
      </c>
    </row>
    <row r="256" spans="2:4" ht="12.75" customHeight="1">
      <c r="B256" s="9">
        <v>243</v>
      </c>
      <c r="C256" s="9">
        <v>5480</v>
      </c>
      <c r="D256" s="9">
        <v>-19.62</v>
      </c>
    </row>
    <row r="257" spans="2:4" ht="12.75" customHeight="1">
      <c r="B257" s="9">
        <v>244</v>
      </c>
      <c r="C257" s="9">
        <v>5493</v>
      </c>
      <c r="D257" s="9">
        <v>-19.81</v>
      </c>
    </row>
    <row r="258" spans="2:4" ht="12.75" customHeight="1">
      <c r="B258" s="9">
        <v>245</v>
      </c>
      <c r="C258" s="9">
        <v>5511</v>
      </c>
      <c r="D258" s="9">
        <v>-19.64</v>
      </c>
    </row>
    <row r="259" spans="2:4" ht="12.75" customHeight="1">
      <c r="B259" s="9">
        <v>246</v>
      </c>
      <c r="C259" s="9">
        <v>5533</v>
      </c>
      <c r="D259" s="9">
        <v>-19.21</v>
      </c>
    </row>
    <row r="260" spans="2:4" ht="12.75" customHeight="1">
      <c r="B260" s="9">
        <v>247</v>
      </c>
      <c r="C260" s="9">
        <v>5555</v>
      </c>
      <c r="D260" s="9">
        <v>-19.77</v>
      </c>
    </row>
    <row r="261" spans="2:4" ht="12.75" customHeight="1">
      <c r="B261" s="9">
        <v>248</v>
      </c>
      <c r="C261" s="9">
        <v>5577</v>
      </c>
      <c r="D261" s="9">
        <v>-19.29</v>
      </c>
    </row>
    <row r="262" spans="2:4" ht="12.75" customHeight="1">
      <c r="B262" s="9">
        <v>249</v>
      </c>
      <c r="C262" s="9">
        <v>5599</v>
      </c>
      <c r="D262" s="9">
        <v>-19.82</v>
      </c>
    </row>
    <row r="263" spans="2:4" ht="12.75" customHeight="1">
      <c r="B263" s="9">
        <v>250</v>
      </c>
      <c r="C263" s="9">
        <v>5621</v>
      </c>
      <c r="D263" s="9">
        <v>-19.7</v>
      </c>
    </row>
    <row r="264" spans="2:4" ht="12.75" customHeight="1">
      <c r="B264" s="9">
        <v>251</v>
      </c>
      <c r="C264" s="9">
        <v>5643</v>
      </c>
      <c r="D264" s="9">
        <v>-19.76</v>
      </c>
    </row>
    <row r="265" spans="2:4" ht="12.75" customHeight="1">
      <c r="B265" s="9">
        <v>252</v>
      </c>
      <c r="C265" s="9">
        <v>5665</v>
      </c>
      <c r="D265" s="9">
        <v>-19.14</v>
      </c>
    </row>
    <row r="266" spans="2:4" ht="12.75" customHeight="1">
      <c r="B266" s="9">
        <v>253</v>
      </c>
      <c r="C266" s="9">
        <v>5687</v>
      </c>
      <c r="D266" s="9">
        <v>-19.4</v>
      </c>
    </row>
    <row r="267" spans="2:4" ht="12.75" customHeight="1">
      <c r="B267" s="9">
        <v>254</v>
      </c>
      <c r="C267" s="9">
        <v>5709</v>
      </c>
      <c r="D267" s="9">
        <v>-19.36</v>
      </c>
    </row>
    <row r="268" spans="2:4" ht="12.75" customHeight="1">
      <c r="B268" s="9">
        <v>255</v>
      </c>
      <c r="C268" s="9">
        <v>5731</v>
      </c>
      <c r="D268" s="9">
        <v>-19.04</v>
      </c>
    </row>
    <row r="269" spans="2:4" ht="12.75" customHeight="1">
      <c r="B269" s="9">
        <v>256</v>
      </c>
      <c r="C269" s="9">
        <v>5753</v>
      </c>
      <c r="D269" s="9">
        <v>-19.51</v>
      </c>
    </row>
    <row r="270" spans="2:4" ht="12.75" customHeight="1">
      <c r="B270" s="9">
        <v>257</v>
      </c>
      <c r="C270" s="9">
        <v>5775</v>
      </c>
      <c r="D270" s="9">
        <v>-19.75</v>
      </c>
    </row>
    <row r="271" spans="2:4" ht="12.75" customHeight="1">
      <c r="B271" s="9">
        <v>258</v>
      </c>
      <c r="C271" s="9">
        <v>5797</v>
      </c>
      <c r="D271" s="9">
        <v>-19.78</v>
      </c>
    </row>
    <row r="272" spans="2:4" ht="12.75" customHeight="1">
      <c r="B272" s="9">
        <v>259</v>
      </c>
      <c r="C272" s="9">
        <v>5819</v>
      </c>
      <c r="D272" s="9">
        <v>-19.77</v>
      </c>
    </row>
    <row r="273" spans="2:4" ht="12.75" customHeight="1">
      <c r="B273" s="9">
        <v>260</v>
      </c>
      <c r="C273" s="9">
        <v>5841</v>
      </c>
      <c r="D273" s="9">
        <v>-19.95</v>
      </c>
    </row>
    <row r="274" spans="2:4" ht="12.75" customHeight="1">
      <c r="B274" s="9">
        <v>261</v>
      </c>
      <c r="C274" s="9">
        <v>5863</v>
      </c>
      <c r="D274" s="9">
        <v>-20.04</v>
      </c>
    </row>
    <row r="275" spans="2:4" ht="12.75" customHeight="1">
      <c r="B275" s="9">
        <v>262</v>
      </c>
      <c r="C275" s="9">
        <v>5885</v>
      </c>
      <c r="D275" s="9">
        <v>-19.83</v>
      </c>
    </row>
    <row r="276" spans="2:4" ht="12.75" customHeight="1">
      <c r="B276" s="9">
        <v>263</v>
      </c>
      <c r="C276" s="9">
        <v>5907</v>
      </c>
      <c r="D276" s="9">
        <v>-19.7</v>
      </c>
    </row>
    <row r="277" spans="2:4" ht="12.75" customHeight="1">
      <c r="B277" s="9">
        <v>264</v>
      </c>
      <c r="C277" s="9">
        <v>5929</v>
      </c>
      <c r="D277" s="9">
        <v>-19.27</v>
      </c>
    </row>
    <row r="278" spans="2:4" ht="12.75" customHeight="1">
      <c r="B278" s="9">
        <v>265</v>
      </c>
      <c r="C278" s="9">
        <v>5951</v>
      </c>
      <c r="D278" s="9">
        <v>-19.69</v>
      </c>
    </row>
    <row r="279" spans="2:4" ht="12.75" customHeight="1">
      <c r="B279" s="9">
        <v>266</v>
      </c>
      <c r="C279" s="9">
        <v>5973</v>
      </c>
      <c r="D279" s="9">
        <v>-19.39</v>
      </c>
    </row>
    <row r="280" spans="2:4" ht="12.75" customHeight="1">
      <c r="B280" s="9">
        <v>267</v>
      </c>
      <c r="C280" s="9">
        <v>5995</v>
      </c>
      <c r="D280" s="9">
        <v>-19.41</v>
      </c>
    </row>
    <row r="281" spans="2:4" ht="12.75" customHeight="1">
      <c r="B281" s="9">
        <v>268</v>
      </c>
      <c r="C281" s="9">
        <v>6017</v>
      </c>
      <c r="D281" s="9">
        <v>-19.37</v>
      </c>
    </row>
    <row r="282" spans="2:4" ht="12.75" customHeight="1">
      <c r="B282" s="9">
        <v>269</v>
      </c>
      <c r="C282" s="9">
        <v>6039</v>
      </c>
      <c r="D282" s="9">
        <v>-19.64</v>
      </c>
    </row>
    <row r="283" spans="2:4" ht="12.75" customHeight="1">
      <c r="B283" s="9">
        <v>270</v>
      </c>
      <c r="C283" s="9">
        <v>6061</v>
      </c>
      <c r="D283" s="9">
        <v>-19.22</v>
      </c>
    </row>
    <row r="284" spans="2:4" ht="12.75" customHeight="1">
      <c r="B284" s="9">
        <v>271</v>
      </c>
      <c r="C284" s="9">
        <v>6083</v>
      </c>
      <c r="D284" s="9">
        <v>-19.83</v>
      </c>
    </row>
    <row r="285" spans="2:4" ht="12.75" customHeight="1">
      <c r="B285" s="9">
        <v>272</v>
      </c>
      <c r="C285" s="9">
        <v>6105</v>
      </c>
      <c r="D285" s="9">
        <v>-19.67</v>
      </c>
    </row>
    <row r="286" spans="2:4" ht="12.75" customHeight="1">
      <c r="B286" s="9">
        <v>273</v>
      </c>
      <c r="C286" s="9">
        <v>6127</v>
      </c>
      <c r="D286" s="9">
        <v>-19.84</v>
      </c>
    </row>
    <row r="287" spans="2:4" ht="12.75" customHeight="1">
      <c r="B287" s="9">
        <v>274</v>
      </c>
      <c r="C287" s="9">
        <v>6149</v>
      </c>
      <c r="D287" s="9">
        <v>-19.55</v>
      </c>
    </row>
    <row r="288" spans="2:4" ht="12.75" customHeight="1">
      <c r="B288" s="9">
        <v>275</v>
      </c>
      <c r="C288" s="9">
        <v>6171</v>
      </c>
      <c r="D288" s="9">
        <v>-20.29</v>
      </c>
    </row>
    <row r="289" spans="2:4" ht="12.75" customHeight="1">
      <c r="B289" s="9">
        <v>276</v>
      </c>
      <c r="C289" s="9">
        <v>6193</v>
      </c>
      <c r="D289" s="9">
        <v>-19.71</v>
      </c>
    </row>
    <row r="290" spans="2:4" ht="12.75" customHeight="1">
      <c r="B290" s="9">
        <v>277</v>
      </c>
      <c r="C290" s="9">
        <v>6215</v>
      </c>
      <c r="D290" s="9">
        <v>-19.97</v>
      </c>
    </row>
    <row r="291" spans="2:4" ht="12.75" customHeight="1">
      <c r="B291" s="9">
        <v>278</v>
      </c>
      <c r="C291" s="9">
        <v>6237</v>
      </c>
      <c r="D291" s="9">
        <v>-19.91</v>
      </c>
    </row>
    <row r="292" spans="2:4" ht="12.75" customHeight="1">
      <c r="B292" s="9">
        <v>279</v>
      </c>
      <c r="C292" s="9">
        <v>6259</v>
      </c>
      <c r="D292" s="9">
        <v>-19.86</v>
      </c>
    </row>
    <row r="293" spans="2:4" ht="12.75" customHeight="1">
      <c r="B293" s="9">
        <v>280</v>
      </c>
      <c r="C293" s="9">
        <v>6281</v>
      </c>
      <c r="D293" s="9">
        <v>-19.51</v>
      </c>
    </row>
    <row r="294" spans="2:4" ht="12.75" customHeight="1">
      <c r="B294" s="9">
        <v>281</v>
      </c>
      <c r="C294" s="9">
        <v>6303</v>
      </c>
      <c r="D294" s="9">
        <v>-19.82</v>
      </c>
    </row>
    <row r="295" spans="2:4" ht="12.75" customHeight="1">
      <c r="B295" s="9">
        <v>282</v>
      </c>
      <c r="C295" s="9">
        <v>6325</v>
      </c>
      <c r="D295" s="9">
        <v>-19.86</v>
      </c>
    </row>
    <row r="296" spans="2:4" ht="12.75" customHeight="1">
      <c r="B296" s="9">
        <v>283</v>
      </c>
      <c r="C296" s="9">
        <v>6347</v>
      </c>
      <c r="D296" s="9">
        <v>-20.1</v>
      </c>
    </row>
    <row r="297" spans="2:4" ht="12.75" customHeight="1">
      <c r="B297" s="9">
        <v>284</v>
      </c>
      <c r="C297" s="9">
        <v>6369</v>
      </c>
      <c r="D297" s="9">
        <v>-20.24</v>
      </c>
    </row>
    <row r="298" spans="2:4" ht="12.75" customHeight="1">
      <c r="B298" s="9">
        <v>285</v>
      </c>
      <c r="C298" s="9">
        <v>6391</v>
      </c>
      <c r="D298" s="9">
        <v>-19.93</v>
      </c>
    </row>
    <row r="299" spans="2:4" ht="12.75" customHeight="1">
      <c r="B299" s="9">
        <v>286</v>
      </c>
      <c r="C299" s="9">
        <v>6413</v>
      </c>
      <c r="D299" s="9">
        <v>-19.7</v>
      </c>
    </row>
    <row r="300" spans="2:4" ht="12.75" customHeight="1">
      <c r="B300" s="9">
        <v>287</v>
      </c>
      <c r="C300" s="9">
        <v>6435</v>
      </c>
      <c r="D300" s="9">
        <v>-19.59</v>
      </c>
    </row>
    <row r="301" spans="2:4" ht="12.75" customHeight="1">
      <c r="B301" s="9">
        <v>288</v>
      </c>
      <c r="C301" s="9">
        <v>6457</v>
      </c>
      <c r="D301" s="9">
        <v>-19.45</v>
      </c>
    </row>
    <row r="302" spans="2:4" ht="12.75" customHeight="1">
      <c r="B302" s="9">
        <v>289</v>
      </c>
      <c r="C302" s="9">
        <v>6479</v>
      </c>
      <c r="D302" s="9">
        <v>-19.78</v>
      </c>
    </row>
    <row r="303" spans="2:4" ht="12.75" customHeight="1">
      <c r="B303" s="9">
        <v>290</v>
      </c>
      <c r="C303" s="9">
        <v>6501</v>
      </c>
      <c r="D303" s="9">
        <v>-19.89</v>
      </c>
    </row>
    <row r="304" spans="2:4" ht="12.75" customHeight="1">
      <c r="B304" s="9">
        <v>291</v>
      </c>
      <c r="C304" s="9">
        <v>6522</v>
      </c>
      <c r="D304" s="9">
        <v>-19.79</v>
      </c>
    </row>
    <row r="305" spans="2:4" ht="12.75" customHeight="1">
      <c r="B305" s="9">
        <v>292</v>
      </c>
      <c r="C305" s="9">
        <v>6544</v>
      </c>
      <c r="D305" s="9">
        <v>-19.38</v>
      </c>
    </row>
    <row r="306" spans="2:4" ht="12.75" customHeight="1">
      <c r="B306" s="9">
        <v>293</v>
      </c>
      <c r="C306" s="9">
        <v>6566</v>
      </c>
      <c r="D306" s="9">
        <v>-19.94</v>
      </c>
    </row>
    <row r="307" spans="2:4" ht="12.75" customHeight="1">
      <c r="B307" s="9">
        <v>294</v>
      </c>
      <c r="C307" s="9">
        <v>6588</v>
      </c>
      <c r="D307" s="9">
        <v>-19.79</v>
      </c>
    </row>
    <row r="308" spans="2:4" ht="12.75" customHeight="1">
      <c r="B308" s="9">
        <v>295</v>
      </c>
      <c r="C308" s="9">
        <v>6610</v>
      </c>
      <c r="D308" s="9">
        <v>-19.9</v>
      </c>
    </row>
    <row r="309" spans="2:4" ht="12.75" customHeight="1">
      <c r="B309" s="9">
        <v>296</v>
      </c>
      <c r="C309" s="9">
        <v>6632</v>
      </c>
      <c r="D309" s="9">
        <v>-19.59</v>
      </c>
    </row>
    <row r="310" spans="2:4" ht="12.75" customHeight="1">
      <c r="B310" s="9">
        <v>297</v>
      </c>
      <c r="C310" s="9">
        <v>6654</v>
      </c>
      <c r="D310" s="9">
        <v>-19.52</v>
      </c>
    </row>
    <row r="311" spans="2:4" ht="12.75" customHeight="1">
      <c r="B311" s="9">
        <v>298</v>
      </c>
      <c r="C311" s="9">
        <v>6676</v>
      </c>
      <c r="D311" s="9">
        <v>-19.53</v>
      </c>
    </row>
    <row r="312" spans="2:4" ht="12.75" customHeight="1">
      <c r="B312" s="9">
        <v>299</v>
      </c>
      <c r="C312" s="9">
        <v>6698</v>
      </c>
      <c r="D312" s="9">
        <v>-19.81</v>
      </c>
    </row>
    <row r="313" spans="2:4" ht="12.75" customHeight="1">
      <c r="B313" s="9">
        <v>300</v>
      </c>
      <c r="C313" s="9">
        <v>6720</v>
      </c>
      <c r="D313" s="9">
        <v>-19.81</v>
      </c>
    </row>
    <row r="314" spans="2:4" ht="12.75" customHeight="1">
      <c r="B314" s="9">
        <v>301</v>
      </c>
      <c r="C314" s="9">
        <v>6742</v>
      </c>
      <c r="D314" s="9">
        <v>-20.07</v>
      </c>
    </row>
    <row r="315" spans="2:4" ht="12.75" customHeight="1">
      <c r="B315" s="9">
        <v>302</v>
      </c>
      <c r="C315" s="9">
        <v>6764</v>
      </c>
      <c r="D315" s="9">
        <v>-19.77</v>
      </c>
    </row>
    <row r="316" spans="2:4" ht="12.75" customHeight="1">
      <c r="B316" s="9">
        <v>303</v>
      </c>
      <c r="C316" s="9">
        <v>6786</v>
      </c>
      <c r="D316" s="9">
        <v>-19.73</v>
      </c>
    </row>
    <row r="317" spans="2:4" ht="12.75" customHeight="1">
      <c r="B317" s="9">
        <v>304</v>
      </c>
      <c r="C317" s="9">
        <v>6808</v>
      </c>
      <c r="D317" s="9">
        <v>-19.1</v>
      </c>
    </row>
    <row r="318" spans="2:4" ht="12.75" customHeight="1">
      <c r="B318" s="9">
        <v>305</v>
      </c>
      <c r="C318" s="9">
        <v>6830</v>
      </c>
      <c r="D318" s="9">
        <v>-19.45</v>
      </c>
    </row>
    <row r="319" spans="2:4" ht="12.75" customHeight="1">
      <c r="B319" s="9">
        <v>306</v>
      </c>
      <c r="C319" s="9">
        <v>6852</v>
      </c>
      <c r="D319" s="9">
        <v>-19.48</v>
      </c>
    </row>
    <row r="320" spans="2:4" ht="12.75" customHeight="1">
      <c r="B320" s="9">
        <v>307</v>
      </c>
      <c r="C320" s="9">
        <v>6874</v>
      </c>
      <c r="D320" s="9">
        <v>-19.4</v>
      </c>
    </row>
    <row r="321" spans="2:4" ht="12.75" customHeight="1">
      <c r="B321" s="9">
        <v>308</v>
      </c>
      <c r="C321" s="9">
        <v>6896</v>
      </c>
      <c r="D321" s="9">
        <v>-19.63</v>
      </c>
    </row>
    <row r="322" spans="2:4" ht="12.75" customHeight="1">
      <c r="B322" s="9">
        <v>309</v>
      </c>
      <c r="C322" s="9">
        <v>6918</v>
      </c>
      <c r="D322" s="9">
        <v>-19.62</v>
      </c>
    </row>
    <row r="323" spans="2:4" ht="12.75" customHeight="1">
      <c r="B323" s="9">
        <v>310</v>
      </c>
      <c r="C323" s="9">
        <v>6940</v>
      </c>
      <c r="D323" s="9">
        <v>-19.45</v>
      </c>
    </row>
    <row r="324" spans="2:4" ht="12.75" customHeight="1">
      <c r="B324" s="9">
        <v>311</v>
      </c>
      <c r="C324" s="9">
        <v>6962</v>
      </c>
      <c r="D324" s="9">
        <v>-19.71</v>
      </c>
    </row>
    <row r="325" spans="2:4" ht="12.75" customHeight="1">
      <c r="B325" s="9">
        <v>312</v>
      </c>
      <c r="C325" s="9">
        <v>6984</v>
      </c>
      <c r="D325" s="9">
        <v>-19.54</v>
      </c>
    </row>
    <row r="326" spans="2:4" ht="12.75" customHeight="1">
      <c r="B326" s="9">
        <v>313</v>
      </c>
      <c r="C326" s="9">
        <v>7006</v>
      </c>
      <c r="D326" s="9">
        <v>-19.75</v>
      </c>
    </row>
    <row r="327" spans="2:4" ht="12.75" customHeight="1">
      <c r="B327" s="9">
        <v>314</v>
      </c>
      <c r="C327" s="9">
        <v>7028</v>
      </c>
      <c r="D327" s="9">
        <v>-19.84</v>
      </c>
    </row>
    <row r="328" spans="2:4" ht="12.75" customHeight="1">
      <c r="B328" s="9">
        <v>315</v>
      </c>
      <c r="C328" s="9">
        <v>7050</v>
      </c>
      <c r="D328" s="9">
        <v>-19.41</v>
      </c>
    </row>
    <row r="329" spans="2:4" ht="12.75" customHeight="1">
      <c r="B329" s="9">
        <v>316</v>
      </c>
      <c r="C329" s="9">
        <v>7072</v>
      </c>
      <c r="D329" s="9">
        <v>-19.44</v>
      </c>
    </row>
    <row r="330" spans="2:4" ht="12.75" customHeight="1">
      <c r="B330" s="9">
        <v>317</v>
      </c>
      <c r="C330" s="9">
        <v>7094</v>
      </c>
      <c r="D330" s="9">
        <v>-19.42</v>
      </c>
    </row>
    <row r="331" spans="2:4" ht="12.75" customHeight="1">
      <c r="B331" s="9">
        <v>318</v>
      </c>
      <c r="C331" s="9">
        <v>7116</v>
      </c>
      <c r="D331" s="9">
        <v>-19.48</v>
      </c>
    </row>
    <row r="332" spans="2:4" ht="12.75" customHeight="1">
      <c r="B332" s="9">
        <v>319</v>
      </c>
      <c r="C332" s="9">
        <v>7138</v>
      </c>
      <c r="D332" s="9">
        <v>-19.38</v>
      </c>
    </row>
    <row r="333" spans="2:4" ht="12.75" customHeight="1">
      <c r="B333" s="9">
        <v>320</v>
      </c>
      <c r="C333" s="9">
        <v>7160</v>
      </c>
      <c r="D333" s="9">
        <v>-18.92</v>
      </c>
    </row>
    <row r="334" spans="2:4" ht="12.75" customHeight="1">
      <c r="B334" s="9">
        <v>321</v>
      </c>
      <c r="C334" s="9">
        <v>7182</v>
      </c>
      <c r="D334" s="9">
        <v>-19.57</v>
      </c>
    </row>
    <row r="335" spans="2:4" ht="12.75" customHeight="1">
      <c r="B335" s="9">
        <v>322</v>
      </c>
      <c r="C335" s="9">
        <v>7204</v>
      </c>
      <c r="D335" s="9">
        <v>-19.56</v>
      </c>
    </row>
    <row r="336" spans="2:4" ht="12.75" customHeight="1">
      <c r="B336" s="9">
        <v>323</v>
      </c>
      <c r="C336" s="9">
        <v>7226</v>
      </c>
      <c r="D336" s="9">
        <v>-18.94</v>
      </c>
    </row>
    <row r="337" spans="2:4" ht="12.75" customHeight="1">
      <c r="B337" s="9">
        <v>324</v>
      </c>
      <c r="C337" s="9">
        <v>7248</v>
      </c>
      <c r="D337" s="9">
        <v>-18.99</v>
      </c>
    </row>
    <row r="338" spans="2:4" ht="12.75" customHeight="1">
      <c r="B338" s="9">
        <v>325</v>
      </c>
      <c r="C338" s="9">
        <v>7270</v>
      </c>
      <c r="D338" s="9">
        <v>-19.59</v>
      </c>
    </row>
    <row r="339" spans="2:4" ht="12.75" customHeight="1">
      <c r="B339" s="9">
        <v>326</v>
      </c>
      <c r="C339" s="9">
        <v>7292</v>
      </c>
      <c r="D339" s="9">
        <v>-19.75</v>
      </c>
    </row>
    <row r="340" spans="2:4" ht="12.75" customHeight="1">
      <c r="B340" s="9">
        <v>327</v>
      </c>
      <c r="C340" s="9">
        <v>7314</v>
      </c>
      <c r="D340" s="9">
        <v>-19.79</v>
      </c>
    </row>
    <row r="341" spans="2:4" ht="12.75" customHeight="1">
      <c r="B341" s="9">
        <v>328</v>
      </c>
      <c r="C341" s="9">
        <v>7336</v>
      </c>
      <c r="D341" s="9">
        <v>-19.08</v>
      </c>
    </row>
    <row r="342" spans="2:4" ht="12.75" customHeight="1">
      <c r="B342" s="9">
        <v>329</v>
      </c>
      <c r="C342" s="9">
        <v>7358</v>
      </c>
      <c r="D342" s="9">
        <v>-19.35</v>
      </c>
    </row>
    <row r="343" spans="2:4" ht="12.75" customHeight="1">
      <c r="B343" s="9">
        <v>330</v>
      </c>
      <c r="C343" s="9">
        <v>7380</v>
      </c>
      <c r="D343" s="9">
        <v>-19.99</v>
      </c>
    </row>
    <row r="344" spans="2:4" ht="12.75" customHeight="1">
      <c r="B344" s="9">
        <v>331</v>
      </c>
      <c r="C344" s="9">
        <v>7402</v>
      </c>
      <c r="D344" s="9">
        <v>-19.91</v>
      </c>
    </row>
    <row r="345" spans="2:4" ht="12.75" customHeight="1">
      <c r="B345" s="9">
        <v>332</v>
      </c>
      <c r="C345" s="9">
        <v>7424</v>
      </c>
      <c r="D345" s="9">
        <v>-19.17</v>
      </c>
    </row>
    <row r="346" spans="2:4" ht="12.75" customHeight="1">
      <c r="B346" s="9">
        <v>333</v>
      </c>
      <c r="C346" s="9">
        <v>7446</v>
      </c>
      <c r="D346" s="9">
        <v>-19.59</v>
      </c>
    </row>
    <row r="347" spans="2:4" ht="12.75" customHeight="1">
      <c r="B347" s="9">
        <v>334</v>
      </c>
      <c r="C347" s="9">
        <v>7468</v>
      </c>
      <c r="D347" s="9">
        <v>-19.54</v>
      </c>
    </row>
    <row r="348" spans="2:4" ht="12.75" customHeight="1">
      <c r="B348" s="9">
        <v>335</v>
      </c>
      <c r="C348" s="9">
        <v>7490</v>
      </c>
      <c r="D348" s="9">
        <v>-18.8</v>
      </c>
    </row>
    <row r="349" spans="2:4" ht="12.75" customHeight="1">
      <c r="B349" s="9">
        <v>336</v>
      </c>
      <c r="C349" s="9">
        <v>7512</v>
      </c>
      <c r="D349" s="9">
        <v>-19.57</v>
      </c>
    </row>
    <row r="350" spans="2:4" ht="12.75" customHeight="1">
      <c r="B350" s="9">
        <v>338</v>
      </c>
      <c r="C350" s="9">
        <v>7556</v>
      </c>
      <c r="D350" s="9">
        <v>-19.64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Q143"/>
  <sheetViews>
    <sheetView zoomScale="70" zoomScaleNormal="70" zoomScalePageLayoutView="0" workbookViewId="0" topLeftCell="A1">
      <selection activeCell="A2" sqref="A2"/>
    </sheetView>
  </sheetViews>
  <sheetFormatPr defaultColWidth="13.28125" defaultRowHeight="13.5" customHeight="1"/>
  <cols>
    <col min="1" max="16384" width="13.28125" style="9" customWidth="1"/>
  </cols>
  <sheetData>
    <row r="1" spans="1:17" ht="27.75" customHeight="1">
      <c r="A1" s="9" t="s">
        <v>0</v>
      </c>
      <c r="B1" s="9" t="s">
        <v>1</v>
      </c>
      <c r="C1" s="91" t="s">
        <v>2</v>
      </c>
      <c r="D1" s="9" t="s">
        <v>309</v>
      </c>
      <c r="F1" s="9" t="s">
        <v>7</v>
      </c>
      <c r="G1" s="9" t="s">
        <v>8</v>
      </c>
      <c r="H1" s="63" t="s">
        <v>9</v>
      </c>
      <c r="I1" s="64" t="s">
        <v>1</v>
      </c>
      <c r="J1" s="63" t="s">
        <v>12</v>
      </c>
      <c r="K1" s="63" t="s">
        <v>13</v>
      </c>
      <c r="L1" s="63" t="s">
        <v>61</v>
      </c>
      <c r="M1" s="63" t="s">
        <v>310</v>
      </c>
      <c r="N1" s="63" t="s">
        <v>287</v>
      </c>
      <c r="O1" s="63" t="s">
        <v>288</v>
      </c>
      <c r="P1" s="63" t="s">
        <v>15</v>
      </c>
      <c r="Q1" s="9" t="s">
        <v>64</v>
      </c>
    </row>
    <row r="2" spans="1:17" ht="15" customHeight="1">
      <c r="A2" s="9" t="s">
        <v>311</v>
      </c>
      <c r="B2" s="9">
        <v>1</v>
      </c>
      <c r="C2" s="9">
        <v>76.54</v>
      </c>
      <c r="D2" s="9">
        <v>13.68</v>
      </c>
      <c r="G2" s="9" t="s">
        <v>290</v>
      </c>
      <c r="H2" s="65"/>
      <c r="I2" s="66">
        <v>0</v>
      </c>
      <c r="J2" s="67"/>
      <c r="K2" s="67"/>
      <c r="L2" s="67">
        <v>-54</v>
      </c>
      <c r="M2" s="67">
        <v>0</v>
      </c>
      <c r="N2" s="67"/>
      <c r="O2" s="67"/>
      <c r="P2" s="67"/>
      <c r="Q2" s="10" t="s">
        <v>312</v>
      </c>
    </row>
    <row r="3" spans="2:17" ht="15" customHeight="1">
      <c r="B3" s="9">
        <v>3</v>
      </c>
      <c r="C3" s="9">
        <v>163.22</v>
      </c>
      <c r="D3" s="9">
        <v>12.89</v>
      </c>
      <c r="G3" s="9" t="s">
        <v>52</v>
      </c>
      <c r="H3" s="65"/>
      <c r="I3" s="92">
        <v>20</v>
      </c>
      <c r="J3" s="67"/>
      <c r="K3" s="67"/>
      <c r="L3" s="67">
        <f>AVERAGE(N3:O3)</f>
        <v>1135</v>
      </c>
      <c r="M3" s="67">
        <f>ABS(N3-O3)/2</f>
        <v>121</v>
      </c>
      <c r="N3" s="67">
        <v>1256</v>
      </c>
      <c r="O3" s="67">
        <v>1014</v>
      </c>
      <c r="P3" s="67" t="s">
        <v>53</v>
      </c>
      <c r="Q3" s="10" t="s">
        <v>299</v>
      </c>
    </row>
    <row r="4" spans="2:17" ht="12.75" customHeight="1">
      <c r="B4" s="9">
        <v>5</v>
      </c>
      <c r="C4" s="9">
        <v>249.9</v>
      </c>
      <c r="D4" s="9">
        <v>12.19</v>
      </c>
      <c r="G4" s="9" t="s">
        <v>20</v>
      </c>
      <c r="H4" s="65" t="s">
        <v>313</v>
      </c>
      <c r="I4" s="65">
        <v>53</v>
      </c>
      <c r="J4" s="65">
        <v>2180</v>
      </c>
      <c r="K4" s="65">
        <v>50</v>
      </c>
      <c r="L4" s="65"/>
      <c r="M4" s="67">
        <f>ABS(N4-O4)/2</f>
        <v>160</v>
      </c>
      <c r="N4" s="10">
        <v>2330</v>
      </c>
      <c r="O4" s="10">
        <v>2010</v>
      </c>
      <c r="P4" s="65" t="s">
        <v>314</v>
      </c>
      <c r="Q4" s="10"/>
    </row>
    <row r="5" spans="2:17" ht="12.75" customHeight="1">
      <c r="B5" s="9">
        <v>7</v>
      </c>
      <c r="C5" s="9">
        <v>336.58</v>
      </c>
      <c r="D5" s="9">
        <v>10.88</v>
      </c>
      <c r="G5" s="9" t="s">
        <v>20</v>
      </c>
      <c r="H5" s="65" t="s">
        <v>315</v>
      </c>
      <c r="I5" s="65">
        <v>135</v>
      </c>
      <c r="J5" s="65">
        <v>4740</v>
      </c>
      <c r="K5" s="65">
        <v>60</v>
      </c>
      <c r="L5" s="65"/>
      <c r="M5" s="67">
        <f>ABS(N5-O5)/2</f>
        <v>130</v>
      </c>
      <c r="N5" s="10">
        <v>5590</v>
      </c>
      <c r="O5" s="10">
        <v>5330</v>
      </c>
      <c r="P5" s="65" t="s">
        <v>316</v>
      </c>
      <c r="Q5" s="10"/>
    </row>
    <row r="6" spans="2:17" ht="12.75" customHeight="1">
      <c r="B6" s="9">
        <v>9</v>
      </c>
      <c r="C6" s="9">
        <v>423.26</v>
      </c>
      <c r="D6" s="9">
        <v>10.96</v>
      </c>
      <c r="G6" s="9" t="s">
        <v>20</v>
      </c>
      <c r="H6" s="65" t="s">
        <v>317</v>
      </c>
      <c r="I6" s="65">
        <v>178</v>
      </c>
      <c r="J6" s="93">
        <v>7050</v>
      </c>
      <c r="K6" s="65">
        <v>100</v>
      </c>
      <c r="L6" s="65"/>
      <c r="M6" s="67">
        <f>ABS(N6-O6)/2</f>
        <v>185</v>
      </c>
      <c r="N6" s="10">
        <v>8040</v>
      </c>
      <c r="O6" s="10">
        <v>7670</v>
      </c>
      <c r="P6" s="65" t="s">
        <v>318</v>
      </c>
      <c r="Q6" s="10"/>
    </row>
    <row r="7" spans="2:17" ht="12.75" customHeight="1">
      <c r="B7" s="9">
        <v>11</v>
      </c>
      <c r="C7" s="9">
        <v>509.94</v>
      </c>
      <c r="D7" s="9">
        <v>10.99</v>
      </c>
      <c r="G7" s="9" t="s">
        <v>20</v>
      </c>
      <c r="H7" s="65" t="s">
        <v>319</v>
      </c>
      <c r="I7" s="65">
        <v>214</v>
      </c>
      <c r="J7" s="65">
        <v>8460</v>
      </c>
      <c r="K7" s="65">
        <v>80</v>
      </c>
      <c r="L7" s="65"/>
      <c r="M7" s="67">
        <f>ABS(N7-O7)/2</f>
        <v>135</v>
      </c>
      <c r="N7" s="10">
        <v>9550</v>
      </c>
      <c r="O7" s="10">
        <v>9280</v>
      </c>
      <c r="P7" s="65" t="s">
        <v>316</v>
      </c>
      <c r="Q7" s="10"/>
    </row>
    <row r="8" spans="2:17" ht="12.75" customHeight="1">
      <c r="B8" s="9">
        <v>13</v>
      </c>
      <c r="C8" s="9">
        <v>596.62</v>
      </c>
      <c r="D8" s="9">
        <v>10.63</v>
      </c>
      <c r="H8" s="65"/>
      <c r="I8" s="65"/>
      <c r="J8" s="65"/>
      <c r="K8" s="65"/>
      <c r="L8" s="65"/>
      <c r="M8" s="65"/>
      <c r="N8" s="10"/>
      <c r="O8" s="10"/>
      <c r="P8" s="65"/>
      <c r="Q8" s="10"/>
    </row>
    <row r="9" spans="2:17" ht="12.75" customHeight="1">
      <c r="B9" s="9">
        <v>15</v>
      </c>
      <c r="C9" s="9">
        <v>683.3</v>
      </c>
      <c r="D9" s="9">
        <v>10.68</v>
      </c>
      <c r="H9" s="65"/>
      <c r="I9" s="65"/>
      <c r="J9" s="65"/>
      <c r="K9" s="65"/>
      <c r="L9" s="65"/>
      <c r="M9" s="65"/>
      <c r="N9" s="10"/>
      <c r="O9" s="10"/>
      <c r="P9" s="65"/>
      <c r="Q9" s="10"/>
    </row>
    <row r="10" spans="2:17" ht="12.75" customHeight="1">
      <c r="B10" s="9">
        <v>17</v>
      </c>
      <c r="C10" s="9">
        <v>769.98</v>
      </c>
      <c r="D10" s="9">
        <v>10.74</v>
      </c>
      <c r="H10" s="65"/>
      <c r="I10" s="10"/>
      <c r="J10" s="90"/>
      <c r="K10" s="10"/>
      <c r="L10" s="10"/>
      <c r="M10" s="10"/>
      <c r="N10" s="10"/>
      <c r="O10" s="10"/>
      <c r="P10" s="10"/>
      <c r="Q10" s="10"/>
    </row>
    <row r="11" spans="2:17" ht="12.75" customHeight="1">
      <c r="B11" s="9">
        <v>19</v>
      </c>
      <c r="C11" s="9">
        <v>856.66</v>
      </c>
      <c r="D11" s="9">
        <v>12.81</v>
      </c>
      <c r="H11" s="63" t="s">
        <v>320</v>
      </c>
      <c r="I11" s="10"/>
      <c r="J11" s="10"/>
      <c r="K11" s="10"/>
      <c r="L11" s="10"/>
      <c r="M11" s="10"/>
      <c r="N11" s="65"/>
      <c r="O11" s="10"/>
      <c r="P11" s="10"/>
      <c r="Q11" s="10"/>
    </row>
    <row r="12" spans="2:17" ht="12.75" customHeight="1">
      <c r="B12" s="9">
        <v>21</v>
      </c>
      <c r="C12" s="9">
        <v>943.34</v>
      </c>
      <c r="D12" s="9">
        <v>11.69</v>
      </c>
      <c r="H12" s="10" t="s">
        <v>307</v>
      </c>
      <c r="I12" s="10"/>
      <c r="J12" s="10"/>
      <c r="K12" s="10"/>
      <c r="L12" s="10"/>
      <c r="M12" s="10"/>
      <c r="N12" s="65"/>
      <c r="O12" s="10"/>
      <c r="P12" s="10"/>
      <c r="Q12" s="10"/>
    </row>
    <row r="13" spans="2:17" ht="12.75" customHeight="1">
      <c r="B13" s="9">
        <v>23</v>
      </c>
      <c r="C13" s="9">
        <v>1030.02</v>
      </c>
      <c r="D13" s="9">
        <v>10.64</v>
      </c>
      <c r="H13" s="10" t="s">
        <v>244</v>
      </c>
      <c r="I13" s="10"/>
      <c r="J13" s="10"/>
      <c r="K13" s="10"/>
      <c r="L13" s="10"/>
      <c r="M13" s="10"/>
      <c r="N13" s="65"/>
      <c r="O13" s="65"/>
      <c r="P13" s="65"/>
      <c r="Q13" s="10"/>
    </row>
    <row r="14" spans="2:17" ht="12.75" customHeight="1">
      <c r="B14" s="9">
        <v>25</v>
      </c>
      <c r="C14" s="9">
        <v>1116.7</v>
      </c>
      <c r="D14" s="9">
        <v>10.74</v>
      </c>
      <c r="H14" s="10"/>
      <c r="I14" s="10"/>
      <c r="J14" s="10"/>
      <c r="K14" s="10"/>
      <c r="L14" s="10"/>
      <c r="M14" s="10"/>
      <c r="N14" s="65"/>
      <c r="O14" s="65"/>
      <c r="P14" s="65"/>
      <c r="Q14" s="10"/>
    </row>
    <row r="15" spans="2:17" ht="12.75" customHeight="1">
      <c r="B15" s="9">
        <v>27</v>
      </c>
      <c r="C15" s="9">
        <v>1203.38</v>
      </c>
      <c r="D15" s="9">
        <v>11.07</v>
      </c>
      <c r="H15" s="10"/>
      <c r="I15" s="10"/>
      <c r="J15" s="10"/>
      <c r="K15" s="10"/>
      <c r="L15" s="10"/>
      <c r="M15" s="10"/>
      <c r="N15" s="65"/>
      <c r="O15" s="65"/>
      <c r="P15" s="65"/>
      <c r="Q15" s="10"/>
    </row>
    <row r="16" spans="2:4" ht="12.75" customHeight="1">
      <c r="B16" s="9">
        <v>29</v>
      </c>
      <c r="C16" s="9">
        <v>1290.06</v>
      </c>
      <c r="D16" s="9">
        <v>11.16</v>
      </c>
    </row>
    <row r="17" spans="2:4" ht="12.75" customHeight="1">
      <c r="B17" s="9">
        <v>31</v>
      </c>
      <c r="C17" s="9">
        <v>1376.74</v>
      </c>
      <c r="D17" s="9">
        <v>10.35</v>
      </c>
    </row>
    <row r="18" spans="2:4" ht="12.75" customHeight="1">
      <c r="B18" s="9">
        <v>33</v>
      </c>
      <c r="C18" s="9">
        <v>1463.42</v>
      </c>
      <c r="D18" s="9">
        <v>11.75</v>
      </c>
    </row>
    <row r="19" spans="2:4" ht="12.75" customHeight="1">
      <c r="B19" s="9">
        <v>35</v>
      </c>
      <c r="C19" s="9">
        <v>1550.1</v>
      </c>
      <c r="D19" s="9">
        <v>12.2</v>
      </c>
    </row>
    <row r="20" spans="2:4" ht="12.75" customHeight="1">
      <c r="B20" s="9">
        <v>37</v>
      </c>
      <c r="C20" s="9">
        <v>1636.78</v>
      </c>
      <c r="D20" s="9">
        <v>11.09</v>
      </c>
    </row>
    <row r="21" spans="2:4" ht="12.75" customHeight="1">
      <c r="B21" s="9">
        <v>39</v>
      </c>
      <c r="C21" s="9">
        <v>1723.46</v>
      </c>
      <c r="D21" s="9">
        <v>10.19</v>
      </c>
    </row>
    <row r="22" spans="2:4" ht="12.75" customHeight="1">
      <c r="B22" s="9">
        <v>41</v>
      </c>
      <c r="C22" s="9">
        <v>1810.14</v>
      </c>
      <c r="D22" s="9">
        <v>11.13</v>
      </c>
    </row>
    <row r="23" spans="2:4" ht="12.75" customHeight="1">
      <c r="B23" s="9">
        <v>43</v>
      </c>
      <c r="C23" s="9">
        <v>1896.82</v>
      </c>
      <c r="D23" s="9">
        <v>11.89</v>
      </c>
    </row>
    <row r="24" spans="2:4" ht="12.75" customHeight="1">
      <c r="B24" s="9">
        <v>45</v>
      </c>
      <c r="C24" s="9">
        <v>1983.5</v>
      </c>
      <c r="D24" s="9">
        <v>11.46</v>
      </c>
    </row>
    <row r="25" spans="2:4" ht="12.75" customHeight="1">
      <c r="B25" s="9">
        <v>47</v>
      </c>
      <c r="C25" s="9">
        <v>2070.18</v>
      </c>
      <c r="D25" s="9">
        <v>12.9</v>
      </c>
    </row>
    <row r="26" spans="2:4" ht="12.75" customHeight="1">
      <c r="B26" s="9">
        <v>49</v>
      </c>
      <c r="C26" s="9">
        <v>2156.86</v>
      </c>
      <c r="D26" s="9">
        <v>11.13</v>
      </c>
    </row>
    <row r="27" spans="2:4" ht="12.75" customHeight="1">
      <c r="B27" s="9">
        <v>51</v>
      </c>
      <c r="C27" s="9">
        <v>2243.54</v>
      </c>
      <c r="D27" s="9">
        <v>11.09</v>
      </c>
    </row>
    <row r="28" spans="2:4" ht="12.75" customHeight="1">
      <c r="B28" s="9">
        <v>53</v>
      </c>
      <c r="C28" s="9">
        <v>2330.22</v>
      </c>
      <c r="D28" s="9">
        <v>10.84</v>
      </c>
    </row>
    <row r="29" spans="2:4" ht="12.75" customHeight="1">
      <c r="B29" s="9">
        <v>55</v>
      </c>
      <c r="C29" s="9">
        <v>2416.9</v>
      </c>
      <c r="D29" s="9">
        <v>10.33</v>
      </c>
    </row>
    <row r="30" spans="2:4" ht="12.75" customHeight="1">
      <c r="B30" s="9">
        <v>57</v>
      </c>
      <c r="C30" s="9">
        <v>2503.58</v>
      </c>
      <c r="D30" s="9">
        <v>10.7</v>
      </c>
    </row>
    <row r="31" spans="2:4" ht="12.75" customHeight="1">
      <c r="B31" s="9">
        <v>59</v>
      </c>
      <c r="C31" s="9">
        <v>2590.26</v>
      </c>
      <c r="D31" s="9">
        <v>10.42</v>
      </c>
    </row>
    <row r="32" spans="2:4" ht="12.75" customHeight="1">
      <c r="B32" s="9">
        <v>61</v>
      </c>
      <c r="C32" s="9">
        <v>2676.94</v>
      </c>
      <c r="D32" s="9">
        <v>10.58</v>
      </c>
    </row>
    <row r="33" spans="2:4" ht="12.75" customHeight="1">
      <c r="B33" s="9">
        <v>63</v>
      </c>
      <c r="C33" s="9">
        <v>2763.62</v>
      </c>
      <c r="D33" s="9">
        <v>11.28</v>
      </c>
    </row>
    <row r="34" spans="2:4" ht="12.75" customHeight="1">
      <c r="B34" s="9">
        <v>65</v>
      </c>
      <c r="C34" s="9">
        <v>2850.3</v>
      </c>
      <c r="D34" s="9">
        <v>11.8</v>
      </c>
    </row>
    <row r="35" spans="2:4" ht="12.75" customHeight="1">
      <c r="B35" s="9">
        <v>67</v>
      </c>
      <c r="C35" s="9">
        <v>2936.98</v>
      </c>
      <c r="D35" s="9">
        <v>11.4</v>
      </c>
    </row>
    <row r="36" spans="2:4" ht="12.75" customHeight="1">
      <c r="B36" s="9">
        <v>69</v>
      </c>
      <c r="C36" s="9">
        <v>3023.66</v>
      </c>
      <c r="D36" s="9">
        <v>11.87</v>
      </c>
    </row>
    <row r="37" spans="2:4" ht="12.75" customHeight="1">
      <c r="B37" s="9">
        <v>71</v>
      </c>
      <c r="C37" s="9">
        <v>3110.34</v>
      </c>
      <c r="D37" s="9">
        <v>11.28</v>
      </c>
    </row>
    <row r="38" spans="2:4" ht="12.75" customHeight="1">
      <c r="B38" s="9">
        <v>73</v>
      </c>
      <c r="C38" s="9">
        <v>3197.02</v>
      </c>
      <c r="D38" s="9">
        <v>11.31</v>
      </c>
    </row>
    <row r="39" spans="2:4" ht="12.75" customHeight="1">
      <c r="B39" s="9">
        <v>75</v>
      </c>
      <c r="C39" s="9">
        <v>3283.7</v>
      </c>
      <c r="D39" s="9">
        <v>11.56</v>
      </c>
    </row>
    <row r="40" spans="2:4" ht="12.75" customHeight="1">
      <c r="B40" s="9">
        <v>77</v>
      </c>
      <c r="C40" s="9">
        <v>3370.38</v>
      </c>
      <c r="D40" s="9">
        <v>11.85</v>
      </c>
    </row>
    <row r="41" spans="2:4" ht="12.75" customHeight="1">
      <c r="B41" s="9">
        <v>79</v>
      </c>
      <c r="C41" s="9">
        <v>3457.06</v>
      </c>
      <c r="D41" s="9">
        <v>10.6</v>
      </c>
    </row>
    <row r="42" spans="2:4" ht="12.75" customHeight="1">
      <c r="B42" s="9">
        <v>81</v>
      </c>
      <c r="C42" s="9">
        <v>3543.74</v>
      </c>
      <c r="D42" s="9">
        <v>10.82</v>
      </c>
    </row>
    <row r="43" spans="2:4" ht="12.75" customHeight="1">
      <c r="B43" s="9">
        <v>83</v>
      </c>
      <c r="C43" s="9">
        <v>3630.42</v>
      </c>
      <c r="D43" s="9">
        <v>10.33</v>
      </c>
    </row>
    <row r="44" spans="2:4" ht="12.75" customHeight="1">
      <c r="B44" s="9">
        <v>85</v>
      </c>
      <c r="C44" s="9">
        <v>3717.1</v>
      </c>
      <c r="D44" s="9">
        <v>11.2</v>
      </c>
    </row>
    <row r="45" spans="2:4" ht="12.75" customHeight="1">
      <c r="B45" s="9">
        <v>87</v>
      </c>
      <c r="C45" s="9">
        <v>3803.78</v>
      </c>
      <c r="D45" s="9">
        <v>11.01</v>
      </c>
    </row>
    <row r="46" spans="2:4" ht="12.75" customHeight="1">
      <c r="B46" s="9">
        <v>89</v>
      </c>
      <c r="C46" s="9">
        <v>3890.46</v>
      </c>
      <c r="D46" s="9">
        <v>11.62</v>
      </c>
    </row>
    <row r="47" spans="2:4" ht="12.75" customHeight="1">
      <c r="B47" s="9">
        <v>91</v>
      </c>
      <c r="C47" s="9">
        <v>3977.14</v>
      </c>
      <c r="D47" s="9">
        <v>11.95</v>
      </c>
    </row>
    <row r="48" spans="2:4" ht="12.75" customHeight="1">
      <c r="B48" s="9">
        <v>93</v>
      </c>
      <c r="C48" s="9">
        <v>4063.82</v>
      </c>
      <c r="D48" s="9">
        <v>11.85</v>
      </c>
    </row>
    <row r="49" spans="2:4" ht="12.75" customHeight="1">
      <c r="B49" s="9">
        <v>95</v>
      </c>
      <c r="C49" s="9">
        <v>4150.5</v>
      </c>
      <c r="D49" s="9">
        <v>11.28</v>
      </c>
    </row>
    <row r="50" spans="2:4" ht="12.75" customHeight="1">
      <c r="B50" s="9">
        <v>97</v>
      </c>
      <c r="C50" s="9">
        <v>4237.18</v>
      </c>
      <c r="D50" s="9">
        <v>12.34</v>
      </c>
    </row>
    <row r="51" spans="2:4" ht="12.75" customHeight="1">
      <c r="B51" s="9">
        <v>99</v>
      </c>
      <c r="C51" s="9">
        <v>4323.86</v>
      </c>
      <c r="D51" s="9">
        <v>11.55</v>
      </c>
    </row>
    <row r="52" spans="2:4" ht="12.75" customHeight="1">
      <c r="B52" s="9">
        <v>101</v>
      </c>
      <c r="C52" s="9">
        <v>4410.54</v>
      </c>
      <c r="D52" s="9">
        <v>10.89</v>
      </c>
    </row>
    <row r="53" spans="2:4" ht="12.75" customHeight="1">
      <c r="B53" s="9">
        <v>103</v>
      </c>
      <c r="C53" s="9">
        <v>4497.22</v>
      </c>
      <c r="D53" s="9">
        <v>11.75</v>
      </c>
    </row>
    <row r="54" spans="2:4" ht="12.75" customHeight="1">
      <c r="B54" s="9">
        <v>105</v>
      </c>
      <c r="C54" s="9">
        <v>4583.9</v>
      </c>
      <c r="D54" s="9">
        <v>12.16</v>
      </c>
    </row>
    <row r="55" spans="2:4" ht="12.75" customHeight="1">
      <c r="B55" s="9">
        <v>107</v>
      </c>
      <c r="C55" s="9">
        <v>4670.58</v>
      </c>
      <c r="D55" s="9">
        <v>10.54</v>
      </c>
    </row>
    <row r="56" spans="2:4" ht="12.75" customHeight="1">
      <c r="B56" s="9">
        <v>109</v>
      </c>
      <c r="C56" s="9">
        <v>4757.26</v>
      </c>
      <c r="D56" s="9">
        <v>11.17</v>
      </c>
    </row>
    <row r="57" spans="2:4" ht="12.75" customHeight="1">
      <c r="B57" s="9">
        <v>111</v>
      </c>
      <c r="C57" s="9">
        <v>4843.94</v>
      </c>
      <c r="D57" s="9">
        <v>10.62</v>
      </c>
    </row>
    <row r="58" spans="2:4" ht="12.75" customHeight="1">
      <c r="B58" s="9">
        <v>113</v>
      </c>
      <c r="C58" s="9">
        <v>4930.62</v>
      </c>
      <c r="D58" s="9">
        <v>11.99</v>
      </c>
    </row>
    <row r="59" spans="2:4" ht="12.75" customHeight="1">
      <c r="B59" s="9">
        <v>115</v>
      </c>
      <c r="C59" s="9">
        <v>5017.3</v>
      </c>
      <c r="D59" s="9">
        <v>11.55</v>
      </c>
    </row>
    <row r="60" spans="2:4" ht="12.75" customHeight="1">
      <c r="B60" s="9">
        <v>117</v>
      </c>
      <c r="C60" s="9">
        <v>5103.98</v>
      </c>
      <c r="D60" s="9">
        <v>10.17</v>
      </c>
    </row>
    <row r="61" spans="2:4" ht="12.75" customHeight="1">
      <c r="B61" s="9">
        <v>119</v>
      </c>
      <c r="C61" s="9">
        <v>5190.66</v>
      </c>
      <c r="D61" s="9">
        <v>11.06</v>
      </c>
    </row>
    <row r="62" spans="2:4" ht="12.75" customHeight="1">
      <c r="B62" s="9">
        <v>121</v>
      </c>
      <c r="C62" s="9">
        <v>5277.34</v>
      </c>
      <c r="D62" s="9">
        <v>12.09</v>
      </c>
    </row>
    <row r="63" spans="2:4" ht="12.75" customHeight="1">
      <c r="B63" s="9">
        <v>123</v>
      </c>
      <c r="C63" s="9">
        <v>5364.02</v>
      </c>
      <c r="D63" s="9">
        <v>11.87</v>
      </c>
    </row>
    <row r="64" spans="2:4" ht="12.75" customHeight="1">
      <c r="B64" s="9">
        <v>125</v>
      </c>
      <c r="C64" s="9">
        <v>5450.7</v>
      </c>
      <c r="D64" s="9">
        <v>11.52</v>
      </c>
    </row>
    <row r="65" spans="2:4" ht="12.75" customHeight="1">
      <c r="B65" s="9">
        <v>127</v>
      </c>
      <c r="C65" s="9">
        <v>5537.38</v>
      </c>
      <c r="D65" s="9">
        <v>12.13</v>
      </c>
    </row>
    <row r="66" spans="2:4" ht="12.75" customHeight="1">
      <c r="B66" s="9">
        <v>129</v>
      </c>
      <c r="C66" s="9">
        <v>5624.06</v>
      </c>
      <c r="D66" s="9">
        <v>12.76</v>
      </c>
    </row>
    <row r="67" spans="2:4" ht="12.75" customHeight="1">
      <c r="B67" s="9">
        <v>131</v>
      </c>
      <c r="C67" s="9">
        <v>5710.74</v>
      </c>
      <c r="D67" s="9">
        <v>13.58</v>
      </c>
    </row>
    <row r="68" spans="2:4" ht="12.75" customHeight="1">
      <c r="B68" s="9">
        <v>133</v>
      </c>
      <c r="C68" s="9">
        <v>5797.42</v>
      </c>
      <c r="D68" s="9">
        <v>12.92</v>
      </c>
    </row>
    <row r="69" spans="2:4" ht="12.75" customHeight="1">
      <c r="B69" s="9">
        <v>135</v>
      </c>
      <c r="C69" s="9">
        <v>5884.1</v>
      </c>
      <c r="D69" s="9">
        <v>13.51</v>
      </c>
    </row>
    <row r="70" spans="2:4" ht="12.75" customHeight="1">
      <c r="B70" s="9">
        <v>137</v>
      </c>
      <c r="C70" s="9">
        <v>5970.78</v>
      </c>
      <c r="D70" s="9">
        <v>14.28</v>
      </c>
    </row>
    <row r="71" spans="2:4" ht="12.75" customHeight="1">
      <c r="B71" s="9">
        <v>139</v>
      </c>
      <c r="C71" s="9">
        <v>6057.46</v>
      </c>
      <c r="D71" s="9">
        <v>13.67</v>
      </c>
    </row>
    <row r="72" spans="2:4" ht="12.75" customHeight="1">
      <c r="B72" s="9">
        <v>141</v>
      </c>
      <c r="C72" s="9">
        <v>6144.14</v>
      </c>
      <c r="D72" s="9">
        <v>13.01</v>
      </c>
    </row>
    <row r="73" spans="2:4" ht="12.75" customHeight="1">
      <c r="B73" s="9">
        <v>143</v>
      </c>
      <c r="C73" s="9">
        <v>6230.82</v>
      </c>
      <c r="D73" s="9">
        <v>11.43</v>
      </c>
    </row>
    <row r="74" spans="2:4" ht="12.75" customHeight="1">
      <c r="B74" s="9">
        <v>145</v>
      </c>
      <c r="C74" s="9">
        <v>6317.5</v>
      </c>
      <c r="D74" s="9">
        <v>13.3</v>
      </c>
    </row>
    <row r="75" spans="2:4" ht="12.75" customHeight="1">
      <c r="B75" s="9">
        <v>147</v>
      </c>
      <c r="C75" s="9">
        <v>6404.18</v>
      </c>
      <c r="D75" s="9">
        <v>11.89</v>
      </c>
    </row>
    <row r="76" spans="2:4" ht="12.75" customHeight="1">
      <c r="B76" s="9">
        <v>149</v>
      </c>
      <c r="C76" s="9">
        <v>6490.86</v>
      </c>
      <c r="D76" s="9">
        <v>12.58</v>
      </c>
    </row>
    <row r="77" spans="2:4" ht="12.75" customHeight="1">
      <c r="B77" s="9">
        <v>151</v>
      </c>
      <c r="C77" s="9">
        <v>6577.54</v>
      </c>
      <c r="D77" s="9">
        <v>13.85</v>
      </c>
    </row>
    <row r="78" spans="2:4" ht="12.75" customHeight="1">
      <c r="B78" s="9">
        <v>153</v>
      </c>
      <c r="C78" s="9">
        <v>6664.22</v>
      </c>
      <c r="D78" s="9">
        <v>13.24</v>
      </c>
    </row>
    <row r="79" spans="2:4" ht="12.75" customHeight="1">
      <c r="B79" s="9">
        <v>155</v>
      </c>
      <c r="C79" s="9">
        <v>6750.9</v>
      </c>
      <c r="D79" s="9">
        <v>13.3</v>
      </c>
    </row>
    <row r="80" spans="2:4" ht="12.75" customHeight="1">
      <c r="B80" s="9">
        <v>157</v>
      </c>
      <c r="C80" s="9">
        <v>6837.58</v>
      </c>
      <c r="D80" s="9">
        <v>14.36</v>
      </c>
    </row>
    <row r="81" spans="2:4" ht="12.75" customHeight="1">
      <c r="B81" s="9">
        <v>159</v>
      </c>
      <c r="C81" s="9">
        <v>6924.26</v>
      </c>
      <c r="D81" s="9">
        <v>13.36</v>
      </c>
    </row>
    <row r="82" spans="2:4" ht="12.75" customHeight="1">
      <c r="B82" s="9">
        <v>161</v>
      </c>
      <c r="C82" s="9">
        <v>7010.94</v>
      </c>
      <c r="D82" s="9">
        <v>14.46</v>
      </c>
    </row>
    <row r="83" spans="2:4" ht="12.75" customHeight="1">
      <c r="B83" s="9">
        <v>163</v>
      </c>
      <c r="C83" s="9">
        <v>7097.62</v>
      </c>
      <c r="D83" s="9">
        <v>14.7</v>
      </c>
    </row>
    <row r="84" spans="2:4" ht="12.75" customHeight="1">
      <c r="B84" s="9">
        <v>165</v>
      </c>
      <c r="C84" s="9">
        <v>7184.3</v>
      </c>
      <c r="D84" s="9">
        <v>13.6</v>
      </c>
    </row>
    <row r="85" spans="2:4" ht="12.75" customHeight="1">
      <c r="B85" s="9">
        <v>167</v>
      </c>
      <c r="C85" s="9">
        <v>7270.98</v>
      </c>
      <c r="D85" s="9">
        <v>14.64</v>
      </c>
    </row>
    <row r="86" spans="2:4" ht="12.75" customHeight="1">
      <c r="B86" s="9">
        <v>169</v>
      </c>
      <c r="C86" s="9">
        <v>7357.66</v>
      </c>
      <c r="D86" s="9">
        <v>16.02</v>
      </c>
    </row>
    <row r="87" spans="2:4" ht="12.75" customHeight="1">
      <c r="B87" s="9">
        <v>171</v>
      </c>
      <c r="C87" s="9">
        <v>7444.34</v>
      </c>
      <c r="D87" s="9">
        <v>16.99</v>
      </c>
    </row>
    <row r="88" spans="2:4" ht="12.75" customHeight="1">
      <c r="B88" s="9">
        <v>173</v>
      </c>
      <c r="C88" s="9">
        <v>7531.02</v>
      </c>
      <c r="D88" s="9">
        <v>17.95</v>
      </c>
    </row>
    <row r="89" spans="2:4" ht="12.75" customHeight="1">
      <c r="B89" s="9">
        <v>175</v>
      </c>
      <c r="C89" s="9">
        <v>7617.7</v>
      </c>
      <c r="D89" s="9">
        <v>17.22</v>
      </c>
    </row>
    <row r="90" spans="2:4" ht="12.75" customHeight="1">
      <c r="B90" s="9">
        <v>177</v>
      </c>
      <c r="C90" s="9">
        <v>7704.38</v>
      </c>
      <c r="D90" s="9">
        <v>16.99</v>
      </c>
    </row>
    <row r="91" spans="2:4" ht="12.75" customHeight="1">
      <c r="B91" s="9">
        <v>179</v>
      </c>
      <c r="C91" s="9">
        <v>7791.06</v>
      </c>
      <c r="D91" s="9">
        <v>17.38</v>
      </c>
    </row>
    <row r="92" spans="2:4" ht="12.75" customHeight="1">
      <c r="B92" s="9">
        <v>181</v>
      </c>
      <c r="C92" s="9">
        <v>7877.74</v>
      </c>
      <c r="D92" s="9">
        <v>17.65</v>
      </c>
    </row>
    <row r="93" spans="2:4" ht="12.75" customHeight="1">
      <c r="B93" s="9">
        <v>183</v>
      </c>
      <c r="C93" s="9">
        <v>7964.42</v>
      </c>
      <c r="D93" s="9">
        <v>17.26</v>
      </c>
    </row>
    <row r="94" spans="2:4" ht="12.75" customHeight="1">
      <c r="B94" s="9">
        <v>185</v>
      </c>
      <c r="C94" s="9">
        <v>8051.1</v>
      </c>
      <c r="D94" s="9">
        <v>16.44</v>
      </c>
    </row>
    <row r="95" spans="2:4" ht="12.75" customHeight="1">
      <c r="B95" s="9">
        <v>187</v>
      </c>
      <c r="C95" s="9">
        <v>8137.78</v>
      </c>
      <c r="D95" s="9">
        <v>16.92</v>
      </c>
    </row>
    <row r="96" spans="2:4" ht="12.75" customHeight="1">
      <c r="B96" s="9">
        <v>189</v>
      </c>
      <c r="C96" s="9">
        <v>8224.46</v>
      </c>
      <c r="D96" s="9">
        <v>16.91</v>
      </c>
    </row>
    <row r="97" spans="2:4" ht="12.75" customHeight="1">
      <c r="B97" s="9">
        <v>191</v>
      </c>
      <c r="C97" s="9">
        <v>8311.14</v>
      </c>
      <c r="D97" s="9">
        <v>16.7</v>
      </c>
    </row>
    <row r="98" spans="2:4" ht="12.75" customHeight="1">
      <c r="B98" s="9">
        <v>193</v>
      </c>
      <c r="C98" s="9">
        <v>8397.82</v>
      </c>
      <c r="D98" s="9">
        <v>16.56</v>
      </c>
    </row>
    <row r="99" spans="2:4" ht="12.75" customHeight="1">
      <c r="B99" s="9">
        <v>195</v>
      </c>
      <c r="C99" s="9">
        <v>8484.5</v>
      </c>
      <c r="D99" s="9">
        <v>16.64</v>
      </c>
    </row>
    <row r="100" spans="2:4" ht="12.75" customHeight="1">
      <c r="B100" s="9">
        <v>197</v>
      </c>
      <c r="C100" s="9">
        <v>8571.18</v>
      </c>
      <c r="D100" s="9">
        <v>17.03</v>
      </c>
    </row>
    <row r="101" spans="2:4" ht="12.75" customHeight="1">
      <c r="B101" s="9">
        <v>199</v>
      </c>
      <c r="C101" s="9">
        <v>8657.86</v>
      </c>
      <c r="D101" s="9">
        <v>16.07</v>
      </c>
    </row>
    <row r="102" spans="2:4" ht="12.75" customHeight="1">
      <c r="B102" s="9">
        <v>201</v>
      </c>
      <c r="C102" s="9">
        <v>8744.54</v>
      </c>
      <c r="D102" s="9">
        <v>14.92</v>
      </c>
    </row>
    <row r="103" spans="2:4" ht="12.75" customHeight="1">
      <c r="B103" s="9">
        <v>203</v>
      </c>
      <c r="C103" s="9">
        <v>8831.22</v>
      </c>
      <c r="D103" s="9">
        <v>16.05</v>
      </c>
    </row>
    <row r="104" spans="2:4" ht="12.75" customHeight="1">
      <c r="B104" s="9">
        <v>205</v>
      </c>
      <c r="C104" s="9">
        <v>8917.9</v>
      </c>
      <c r="D104" s="9">
        <v>15.75</v>
      </c>
    </row>
    <row r="105" spans="2:4" ht="12.75" customHeight="1">
      <c r="B105" s="9">
        <v>207</v>
      </c>
      <c r="C105" s="9">
        <v>9004.58</v>
      </c>
      <c r="D105" s="9">
        <v>15.62</v>
      </c>
    </row>
    <row r="106" spans="2:4" ht="12.75" customHeight="1">
      <c r="B106" s="9">
        <v>209</v>
      </c>
      <c r="C106" s="9">
        <v>9091.26</v>
      </c>
      <c r="D106" s="9">
        <v>16.4</v>
      </c>
    </row>
    <row r="107" spans="2:4" ht="12.75" customHeight="1">
      <c r="B107" s="9">
        <v>211</v>
      </c>
      <c r="C107" s="9">
        <v>9177.94</v>
      </c>
      <c r="D107" s="9">
        <v>16.11</v>
      </c>
    </row>
    <row r="108" spans="2:4" ht="12.75" customHeight="1">
      <c r="B108" s="9">
        <v>213</v>
      </c>
      <c r="C108" s="9">
        <v>9264.62</v>
      </c>
      <c r="D108" s="9">
        <v>16.11</v>
      </c>
    </row>
    <row r="109" spans="2:4" ht="12.75" customHeight="1">
      <c r="B109" s="9">
        <v>215</v>
      </c>
      <c r="C109" s="9">
        <v>9351.3</v>
      </c>
      <c r="D109" s="9">
        <v>16.64</v>
      </c>
    </row>
    <row r="110" spans="2:4" ht="12.75" customHeight="1">
      <c r="B110" s="9">
        <v>217</v>
      </c>
      <c r="C110" s="9">
        <v>9437.98</v>
      </c>
      <c r="D110" s="9">
        <v>15.04</v>
      </c>
    </row>
    <row r="111" spans="2:4" ht="12.75" customHeight="1">
      <c r="B111" s="9">
        <v>219</v>
      </c>
      <c r="C111" s="9">
        <v>9524.66</v>
      </c>
      <c r="D111" s="9">
        <v>15.3</v>
      </c>
    </row>
    <row r="112" spans="2:4" ht="12.75" customHeight="1">
      <c r="B112" s="9">
        <v>221</v>
      </c>
      <c r="C112" s="9">
        <v>9611.34</v>
      </c>
      <c r="D112" s="9">
        <v>16.11</v>
      </c>
    </row>
    <row r="113" spans="2:4" ht="12.75" customHeight="1">
      <c r="B113" s="9">
        <v>223</v>
      </c>
      <c r="C113" s="9">
        <v>9698.02</v>
      </c>
      <c r="D113" s="9">
        <v>15.58</v>
      </c>
    </row>
    <row r="114" spans="2:4" ht="12.75" customHeight="1">
      <c r="B114" s="9">
        <v>225</v>
      </c>
      <c r="C114" s="9">
        <v>9784.7</v>
      </c>
      <c r="D114" s="9">
        <v>15.51</v>
      </c>
    </row>
    <row r="115" spans="2:4" ht="12.75" customHeight="1">
      <c r="B115" s="9">
        <v>227</v>
      </c>
      <c r="C115" s="9">
        <v>9871.38</v>
      </c>
      <c r="D115" s="9">
        <v>15.24</v>
      </c>
    </row>
    <row r="116" spans="2:4" ht="12.75" customHeight="1">
      <c r="B116" s="9">
        <v>229</v>
      </c>
      <c r="C116" s="9">
        <v>9958.06</v>
      </c>
      <c r="D116" s="9">
        <v>14.89</v>
      </c>
    </row>
    <row r="117" spans="2:4" ht="12.75" customHeight="1">
      <c r="B117" s="9">
        <v>231</v>
      </c>
      <c r="C117" s="9">
        <v>10044.7</v>
      </c>
      <c r="D117" s="9">
        <v>15.76</v>
      </c>
    </row>
    <row r="118" spans="2:4" ht="12.75" customHeight="1">
      <c r="B118" s="9">
        <v>233</v>
      </c>
      <c r="C118" s="9">
        <v>10131.4</v>
      </c>
      <c r="D118" s="9">
        <v>14.29</v>
      </c>
    </row>
    <row r="119" spans="2:4" ht="12.75" customHeight="1">
      <c r="B119" s="9">
        <v>235</v>
      </c>
      <c r="C119" s="9">
        <v>10218.1</v>
      </c>
      <c r="D119" s="9">
        <v>14.85</v>
      </c>
    </row>
    <row r="120" spans="2:4" ht="12.75" customHeight="1">
      <c r="B120" s="9">
        <v>237</v>
      </c>
      <c r="C120" s="9">
        <v>10304.8</v>
      </c>
      <c r="D120" s="9">
        <v>15.2</v>
      </c>
    </row>
    <row r="121" spans="2:4" ht="12.75" customHeight="1">
      <c r="B121" s="9">
        <v>239</v>
      </c>
      <c r="C121" s="9">
        <v>10391.5</v>
      </c>
      <c r="D121" s="9">
        <v>15.54</v>
      </c>
    </row>
    <row r="122" spans="2:4" ht="12.75" customHeight="1">
      <c r="B122" s="9">
        <v>241</v>
      </c>
      <c r="C122" s="9">
        <v>10478.1</v>
      </c>
      <c r="D122" s="9">
        <v>14.35</v>
      </c>
    </row>
    <row r="123" spans="2:4" ht="12.75" customHeight="1">
      <c r="B123" s="9">
        <v>243</v>
      </c>
      <c r="C123" s="9">
        <v>10564.8</v>
      </c>
      <c r="D123" s="9">
        <v>14.95</v>
      </c>
    </row>
    <row r="124" spans="2:4" ht="12.75" customHeight="1">
      <c r="B124" s="9">
        <v>245</v>
      </c>
      <c r="C124" s="9">
        <v>10651.5</v>
      </c>
      <c r="D124" s="9">
        <v>14.19</v>
      </c>
    </row>
    <row r="125" spans="2:4" ht="12.75" customHeight="1">
      <c r="B125" s="9">
        <v>247</v>
      </c>
      <c r="C125" s="9">
        <v>10738.2</v>
      </c>
      <c r="D125" s="9">
        <v>14.11</v>
      </c>
    </row>
    <row r="126" spans="2:4" ht="12.75" customHeight="1">
      <c r="B126" s="9">
        <v>249</v>
      </c>
      <c r="C126" s="9">
        <v>10824.9</v>
      </c>
      <c r="D126" s="9">
        <v>14.4</v>
      </c>
    </row>
    <row r="127" spans="2:4" ht="12.75" customHeight="1">
      <c r="B127" s="9">
        <v>251</v>
      </c>
      <c r="C127" s="9">
        <v>10911.5</v>
      </c>
      <c r="D127" s="9">
        <v>13.88</v>
      </c>
    </row>
    <row r="128" spans="2:4" ht="12.75" customHeight="1">
      <c r="B128" s="9">
        <v>253</v>
      </c>
      <c r="C128" s="9">
        <v>10998.2</v>
      </c>
      <c r="D128" s="9">
        <v>10.17</v>
      </c>
    </row>
    <row r="129" spans="2:4" ht="12.75" customHeight="1">
      <c r="B129" s="9">
        <v>255</v>
      </c>
      <c r="C129" s="9">
        <v>11084.9</v>
      </c>
      <c r="D129" s="9">
        <v>9.55</v>
      </c>
    </row>
    <row r="130" spans="2:4" ht="12.75" customHeight="1">
      <c r="B130" s="9">
        <v>257</v>
      </c>
      <c r="C130" s="9">
        <v>11171.6</v>
      </c>
      <c r="D130" s="9">
        <v>9.36</v>
      </c>
    </row>
    <row r="131" spans="2:4" ht="12.75" customHeight="1">
      <c r="B131" s="9">
        <v>259</v>
      </c>
      <c r="C131" s="9">
        <v>11258.3</v>
      </c>
      <c r="D131" s="9">
        <v>10.18</v>
      </c>
    </row>
    <row r="132" spans="2:4" ht="12.75" customHeight="1">
      <c r="B132" s="9">
        <v>261</v>
      </c>
      <c r="C132" s="9">
        <v>11344.9</v>
      </c>
      <c r="D132" s="9">
        <v>10.03</v>
      </c>
    </row>
    <row r="133" spans="2:4" ht="12.75" customHeight="1">
      <c r="B133" s="9">
        <v>263</v>
      </c>
      <c r="C133" s="9">
        <v>11431.6</v>
      </c>
      <c r="D133" s="9">
        <v>8.17</v>
      </c>
    </row>
    <row r="134" spans="2:4" ht="12.75" customHeight="1">
      <c r="B134" s="9">
        <v>265</v>
      </c>
      <c r="C134" s="9">
        <v>11518.3</v>
      </c>
      <c r="D134" s="9">
        <v>5.22</v>
      </c>
    </row>
    <row r="135" spans="2:4" ht="12.75" customHeight="1">
      <c r="B135" s="9">
        <v>267</v>
      </c>
      <c r="C135" s="9">
        <v>11605</v>
      </c>
      <c r="D135" s="9">
        <v>4.9</v>
      </c>
    </row>
    <row r="136" spans="2:4" ht="12.75" customHeight="1">
      <c r="B136" s="9">
        <v>269</v>
      </c>
      <c r="C136" s="9">
        <v>11691.7</v>
      </c>
      <c r="D136" s="9">
        <v>4.53</v>
      </c>
    </row>
    <row r="137" spans="2:4" ht="12.75" customHeight="1">
      <c r="B137" s="9">
        <v>271</v>
      </c>
      <c r="C137" s="9">
        <v>11778.3</v>
      </c>
      <c r="D137" s="9">
        <v>4.05</v>
      </c>
    </row>
    <row r="138" spans="2:4" ht="12.75" customHeight="1">
      <c r="B138" s="9">
        <v>273</v>
      </c>
      <c r="C138" s="9">
        <v>11865</v>
      </c>
      <c r="D138" s="9">
        <v>4.5</v>
      </c>
    </row>
    <row r="139" spans="2:4" ht="12.75" customHeight="1">
      <c r="B139" s="9">
        <v>275</v>
      </c>
      <c r="C139" s="9">
        <v>11951.7</v>
      </c>
      <c r="D139" s="9">
        <v>3.94</v>
      </c>
    </row>
    <row r="140" spans="2:4" ht="12.75" customHeight="1">
      <c r="B140" s="9">
        <v>277</v>
      </c>
      <c r="C140" s="9">
        <v>12038.4</v>
      </c>
      <c r="D140" s="9">
        <v>4.35</v>
      </c>
    </row>
    <row r="141" spans="2:4" ht="12.75" customHeight="1">
      <c r="B141" s="9">
        <v>279</v>
      </c>
      <c r="C141" s="9">
        <v>12125.1</v>
      </c>
      <c r="D141" s="9">
        <v>4.95</v>
      </c>
    </row>
    <row r="142" spans="2:4" ht="12.75" customHeight="1">
      <c r="B142" s="9">
        <v>281</v>
      </c>
      <c r="C142" s="9">
        <v>12211.7</v>
      </c>
      <c r="D142" s="9">
        <v>4.07</v>
      </c>
    </row>
    <row r="143" spans="2:4" ht="12.75" customHeight="1">
      <c r="B143" s="9">
        <v>283</v>
      </c>
      <c r="C143" s="9">
        <v>12298.4</v>
      </c>
      <c r="D143" s="9">
        <v>5.26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O48"/>
  <sheetViews>
    <sheetView zoomScale="70" zoomScaleNormal="70" zoomScalePageLayoutView="0" workbookViewId="0" topLeftCell="A1">
      <selection activeCell="A2" sqref="A2"/>
    </sheetView>
  </sheetViews>
  <sheetFormatPr defaultColWidth="8.8515625" defaultRowHeight="12.75"/>
  <cols>
    <col min="1" max="16384" width="8.8515625" style="54" customWidth="1"/>
  </cols>
  <sheetData>
    <row r="1" spans="1:15" ht="30">
      <c r="A1" s="1" t="s">
        <v>0</v>
      </c>
      <c r="B1" s="1" t="s">
        <v>1</v>
      </c>
      <c r="C1" s="1" t="s">
        <v>2</v>
      </c>
      <c r="D1" s="1" t="s">
        <v>3</v>
      </c>
      <c r="E1" s="1" t="s">
        <v>4</v>
      </c>
      <c r="F1" s="1" t="s">
        <v>5</v>
      </c>
      <c r="G1" s="1" t="s">
        <v>6</v>
      </c>
      <c r="H1" s="8" t="s">
        <v>7</v>
      </c>
      <c r="I1" s="8" t="s">
        <v>8</v>
      </c>
      <c r="J1" s="2" t="s">
        <v>9</v>
      </c>
      <c r="K1" s="3" t="s">
        <v>1</v>
      </c>
      <c r="L1" s="2" t="s">
        <v>12</v>
      </c>
      <c r="M1" s="2" t="s">
        <v>13</v>
      </c>
      <c r="N1" s="2" t="s">
        <v>32</v>
      </c>
      <c r="O1" s="2" t="s">
        <v>15</v>
      </c>
    </row>
    <row r="2" spans="1:15" ht="17.25">
      <c r="A2" s="54" t="s">
        <v>321</v>
      </c>
      <c r="B2" s="54">
        <v>0</v>
      </c>
      <c r="C2" s="54">
        <v>-32</v>
      </c>
      <c r="D2" s="54">
        <v>0.43333333333333357</v>
      </c>
      <c r="E2" s="54">
        <v>-0.5999999999999979</v>
      </c>
      <c r="F2" s="54">
        <v>-16.333333333333314</v>
      </c>
      <c r="G2" s="4" t="s">
        <v>19</v>
      </c>
      <c r="I2" s="54" t="s">
        <v>140</v>
      </c>
      <c r="J2" s="54" t="s">
        <v>322</v>
      </c>
      <c r="K2" s="54">
        <v>92.5</v>
      </c>
      <c r="L2" s="54">
        <v>2220</v>
      </c>
      <c r="M2" s="54">
        <v>90</v>
      </c>
      <c r="N2" s="54">
        <v>2243</v>
      </c>
      <c r="O2" s="54" t="s">
        <v>22</v>
      </c>
    </row>
    <row r="3" spans="2:15" ht="15">
      <c r="B3" s="54">
        <v>10</v>
      </c>
      <c r="C3" s="54">
        <v>268</v>
      </c>
      <c r="D3" s="54">
        <v>0.5333333333333314</v>
      </c>
      <c r="E3" s="54">
        <v>-0.1999999999999993</v>
      </c>
      <c r="F3" s="54">
        <v>-18</v>
      </c>
      <c r="I3" s="54" t="s">
        <v>140</v>
      </c>
      <c r="J3" s="54" t="s">
        <v>323</v>
      </c>
      <c r="K3" s="54">
        <v>192.5</v>
      </c>
      <c r="L3" s="54">
        <v>3360</v>
      </c>
      <c r="M3" s="54">
        <v>150</v>
      </c>
      <c r="N3" s="54">
        <v>3612</v>
      </c>
      <c r="O3" s="54" t="s">
        <v>22</v>
      </c>
    </row>
    <row r="4" spans="2:15" ht="15">
      <c r="B4" s="54">
        <v>20</v>
      </c>
      <c r="C4" s="54">
        <v>497</v>
      </c>
      <c r="D4" s="54">
        <v>0.7666666666666657</v>
      </c>
      <c r="E4" s="54">
        <v>-0.1333333333333293</v>
      </c>
      <c r="F4" s="54">
        <v>-19.333333333333314</v>
      </c>
      <c r="I4" s="54" t="s">
        <v>140</v>
      </c>
      <c r="J4" s="54" t="s">
        <v>324</v>
      </c>
      <c r="K4" s="54">
        <v>262.5</v>
      </c>
      <c r="L4" s="54">
        <v>4390</v>
      </c>
      <c r="M4" s="54">
        <v>160</v>
      </c>
      <c r="N4" s="54">
        <v>4933</v>
      </c>
      <c r="O4" s="54" t="s">
        <v>22</v>
      </c>
    </row>
    <row r="5" spans="2:15" ht="15">
      <c r="B5" s="54">
        <v>30</v>
      </c>
      <c r="C5" s="54">
        <v>657</v>
      </c>
      <c r="D5" s="54">
        <v>0.5333333333333314</v>
      </c>
      <c r="E5" s="54">
        <v>-0.3999999999999986</v>
      </c>
      <c r="F5" s="54">
        <v>-21</v>
      </c>
      <c r="I5" s="54" t="s">
        <v>140</v>
      </c>
      <c r="J5" s="54" t="s">
        <v>325</v>
      </c>
      <c r="K5" s="54">
        <v>347.5</v>
      </c>
      <c r="L5" s="54">
        <v>5970</v>
      </c>
      <c r="M5" s="54">
        <v>160</v>
      </c>
      <c r="N5" s="54">
        <v>6829</v>
      </c>
      <c r="O5" s="54" t="s">
        <v>22</v>
      </c>
    </row>
    <row r="6" spans="2:15" ht="15">
      <c r="B6" s="54">
        <v>40</v>
      </c>
      <c r="C6" s="54">
        <v>854</v>
      </c>
      <c r="D6" s="54">
        <v>0.5999999999999996</v>
      </c>
      <c r="E6" s="54">
        <v>0.06666666666666998</v>
      </c>
      <c r="F6" s="54">
        <v>-39.666666666666686</v>
      </c>
      <c r="I6" s="54" t="s">
        <v>140</v>
      </c>
      <c r="J6" s="54" t="s">
        <v>326</v>
      </c>
      <c r="K6" s="54">
        <v>386.5</v>
      </c>
      <c r="L6" s="54">
        <v>9240</v>
      </c>
      <c r="M6" s="54">
        <v>120</v>
      </c>
      <c r="N6" s="54">
        <v>10221</v>
      </c>
      <c r="O6" s="54" t="s">
        <v>22</v>
      </c>
    </row>
    <row r="7" spans="2:15" ht="15">
      <c r="B7" s="54">
        <v>50</v>
      </c>
      <c r="C7" s="54">
        <v>1109</v>
      </c>
      <c r="D7" s="54">
        <v>-2.1333333333333346</v>
      </c>
      <c r="E7" s="54">
        <v>3.533333333333335</v>
      </c>
      <c r="F7" s="54">
        <v>331.33333333333337</v>
      </c>
      <c r="I7" s="54" t="s">
        <v>140</v>
      </c>
      <c r="J7" s="54" t="s">
        <v>327</v>
      </c>
      <c r="K7" s="54">
        <v>436.5</v>
      </c>
      <c r="L7" s="54">
        <v>11000</v>
      </c>
      <c r="M7" s="54">
        <v>340</v>
      </c>
      <c r="N7" s="54">
        <v>12923</v>
      </c>
      <c r="O7" s="54" t="s">
        <v>22</v>
      </c>
    </row>
    <row r="8" spans="2:6" ht="15">
      <c r="B8" s="54">
        <v>60</v>
      </c>
      <c r="C8" s="54">
        <v>1337</v>
      </c>
      <c r="D8" s="54">
        <v>-0.5</v>
      </c>
      <c r="E8" s="54">
        <v>1.8333333333333357</v>
      </c>
      <c r="F8" s="54">
        <v>150.66666666666669</v>
      </c>
    </row>
    <row r="9" spans="2:9" ht="15">
      <c r="B9" s="54">
        <v>70</v>
      </c>
      <c r="C9" s="54">
        <v>1572</v>
      </c>
      <c r="D9" s="54">
        <v>0.43333333333333357</v>
      </c>
      <c r="E9" s="54">
        <v>-0.5999999999999979</v>
      </c>
      <c r="F9" s="54">
        <v>-16.333333333333314</v>
      </c>
      <c r="I9" s="6" t="s">
        <v>6</v>
      </c>
    </row>
    <row r="10" spans="2:9" ht="17.25">
      <c r="B10" s="54">
        <v>80</v>
      </c>
      <c r="C10" s="54">
        <v>1863</v>
      </c>
      <c r="D10" s="54">
        <v>0.5333333333333314</v>
      </c>
      <c r="E10" s="54">
        <v>-0.3999999999999986</v>
      </c>
      <c r="F10" s="54">
        <v>-21</v>
      </c>
      <c r="I10" s="7" t="s">
        <v>31</v>
      </c>
    </row>
    <row r="11" spans="2:6" ht="15">
      <c r="B11" s="54">
        <v>90</v>
      </c>
      <c r="C11" s="54">
        <v>2153</v>
      </c>
      <c r="D11" s="54">
        <v>0.43333333333333357</v>
      </c>
      <c r="E11" s="54">
        <v>-0.5999999999999979</v>
      </c>
      <c r="F11" s="54">
        <v>-16.333333333333314</v>
      </c>
    </row>
    <row r="12" spans="2:6" ht="15">
      <c r="B12" s="54">
        <v>100</v>
      </c>
      <c r="C12" s="54">
        <v>2325</v>
      </c>
      <c r="D12" s="54">
        <v>-0.1999999999999993</v>
      </c>
      <c r="E12" s="54">
        <v>2.533333333333335</v>
      </c>
      <c r="F12" s="54">
        <v>196.33333333333337</v>
      </c>
    </row>
    <row r="13" spans="2:6" ht="15">
      <c r="B13" s="54">
        <v>110</v>
      </c>
      <c r="C13" s="54">
        <v>2444</v>
      </c>
      <c r="D13" s="54">
        <v>0.5</v>
      </c>
      <c r="E13" s="54">
        <v>-0.6999999999999993</v>
      </c>
      <c r="F13" s="54">
        <v>-9</v>
      </c>
    </row>
    <row r="14" spans="2:6" ht="15">
      <c r="B14" s="54">
        <v>120</v>
      </c>
      <c r="C14" s="54">
        <v>2671</v>
      </c>
      <c r="D14" s="54">
        <v>0.43333333333333357</v>
      </c>
      <c r="E14" s="54">
        <v>-0.5999999999999979</v>
      </c>
      <c r="F14" s="54">
        <v>-16.333333333333314</v>
      </c>
    </row>
    <row r="15" spans="2:6" ht="15">
      <c r="B15" s="54">
        <v>130</v>
      </c>
      <c r="C15" s="54">
        <v>2776</v>
      </c>
      <c r="D15" s="54">
        <v>-1.7333333333333343</v>
      </c>
      <c r="E15" s="54">
        <v>5.06666666666667</v>
      </c>
      <c r="F15" s="54">
        <v>371</v>
      </c>
    </row>
    <row r="16" spans="2:6" ht="15">
      <c r="B16" s="54">
        <v>140</v>
      </c>
      <c r="C16" s="54">
        <v>2866</v>
      </c>
      <c r="D16" s="54">
        <v>0.7333333333333325</v>
      </c>
      <c r="E16" s="54">
        <v>-0.43333333333333</v>
      </c>
      <c r="F16" s="54">
        <v>-7.333333333333314</v>
      </c>
    </row>
    <row r="17" spans="2:6" ht="15">
      <c r="B17" s="54">
        <v>150</v>
      </c>
      <c r="C17" s="54">
        <v>2994</v>
      </c>
      <c r="D17" s="54">
        <v>-1.4000000000000004</v>
      </c>
      <c r="E17" s="54">
        <v>2.56666666666667</v>
      </c>
      <c r="F17" s="54">
        <v>274</v>
      </c>
    </row>
    <row r="18" spans="2:6" ht="15">
      <c r="B18" s="54">
        <v>160</v>
      </c>
      <c r="C18" s="54">
        <v>3188</v>
      </c>
      <c r="D18" s="54">
        <v>-0.6666666666666661</v>
      </c>
      <c r="E18" s="54">
        <v>3.4333333333333336</v>
      </c>
      <c r="F18" s="54">
        <v>180</v>
      </c>
    </row>
    <row r="19" spans="2:6" ht="15">
      <c r="B19" s="54">
        <v>170</v>
      </c>
      <c r="C19" s="54">
        <v>3329</v>
      </c>
      <c r="D19" s="54">
        <v>-1</v>
      </c>
      <c r="E19" s="54">
        <v>4.266666666666669</v>
      </c>
      <c r="F19" s="54">
        <v>356.66666666666663</v>
      </c>
    </row>
    <row r="20" spans="2:6" ht="15">
      <c r="B20" s="54">
        <v>180</v>
      </c>
      <c r="C20" s="54">
        <v>3443</v>
      </c>
      <c r="D20" s="54">
        <v>0.5</v>
      </c>
      <c r="E20" s="54">
        <v>-0.6999999999999993</v>
      </c>
      <c r="F20" s="54">
        <v>-9</v>
      </c>
    </row>
    <row r="21" spans="2:6" ht="15">
      <c r="B21" s="54">
        <v>190</v>
      </c>
      <c r="C21" s="54">
        <v>3562</v>
      </c>
      <c r="D21" s="54">
        <v>-0.5666666666666664</v>
      </c>
      <c r="E21" s="54">
        <v>1.1333333333333329</v>
      </c>
      <c r="F21" s="54">
        <v>101.66666666666669</v>
      </c>
    </row>
    <row r="22" spans="2:6" ht="15">
      <c r="B22" s="54">
        <v>200</v>
      </c>
      <c r="C22" s="54">
        <v>3739</v>
      </c>
      <c r="D22" s="54">
        <v>0.466666666666665</v>
      </c>
      <c r="E22" s="54">
        <v>-0.1999999999999993</v>
      </c>
      <c r="F22" s="54">
        <v>-22.666666666666686</v>
      </c>
    </row>
    <row r="23" spans="2:6" ht="15">
      <c r="B23" s="54">
        <v>210</v>
      </c>
      <c r="C23" s="54">
        <v>3929</v>
      </c>
      <c r="D23" s="54">
        <v>-0.36666666666666714</v>
      </c>
      <c r="E23" s="54">
        <v>0.9000000000000021</v>
      </c>
      <c r="F23" s="54">
        <v>112.33333333333331</v>
      </c>
    </row>
    <row r="24" spans="2:6" ht="15">
      <c r="B24" s="54">
        <v>220</v>
      </c>
      <c r="C24" s="54">
        <v>4130</v>
      </c>
      <c r="D24" s="54">
        <v>-0.06666666666666643</v>
      </c>
      <c r="E24" s="54">
        <v>1.7666666666666693</v>
      </c>
      <c r="F24" s="54">
        <v>-74.66666666666669</v>
      </c>
    </row>
    <row r="25" spans="2:6" ht="15">
      <c r="B25" s="54">
        <v>230</v>
      </c>
      <c r="C25" s="54">
        <v>4360</v>
      </c>
      <c r="D25" s="54">
        <v>-0.6666666666666661</v>
      </c>
      <c r="E25" s="54">
        <v>2.733333333333338</v>
      </c>
      <c r="F25" s="54">
        <v>75.66666666666669</v>
      </c>
    </row>
    <row r="26" spans="2:6" ht="15">
      <c r="B26" s="54">
        <v>240</v>
      </c>
      <c r="C26" s="54">
        <v>4538</v>
      </c>
      <c r="D26" s="54">
        <v>0.09999999999999964</v>
      </c>
      <c r="E26" s="54">
        <v>2.3000000000000007</v>
      </c>
      <c r="F26" s="54">
        <v>-15</v>
      </c>
    </row>
    <row r="27" spans="2:6" ht="15">
      <c r="B27" s="54">
        <v>250</v>
      </c>
      <c r="C27" s="54">
        <v>4783</v>
      </c>
      <c r="D27" s="54">
        <v>-0.6000000000000014</v>
      </c>
      <c r="E27" s="54">
        <v>0.8333333333333321</v>
      </c>
      <c r="F27" s="54">
        <v>113.66666666666669</v>
      </c>
    </row>
    <row r="28" spans="2:6" ht="15">
      <c r="B28" s="54">
        <v>260</v>
      </c>
      <c r="C28" s="54">
        <v>4921</v>
      </c>
      <c r="D28" s="54">
        <v>-0.2666666666666675</v>
      </c>
      <c r="E28" s="54">
        <v>3.400000000000002</v>
      </c>
      <c r="F28" s="54">
        <v>-10.666666666666686</v>
      </c>
    </row>
    <row r="29" spans="2:6" ht="15">
      <c r="B29" s="54">
        <v>270</v>
      </c>
      <c r="C29" s="54">
        <v>5227</v>
      </c>
      <c r="D29" s="54">
        <v>0.466666666666665</v>
      </c>
      <c r="E29" s="54">
        <v>-0.1999999999999993</v>
      </c>
      <c r="F29" s="54">
        <v>-22.666666666666686</v>
      </c>
    </row>
    <row r="30" spans="2:6" ht="15">
      <c r="B30" s="54">
        <v>280</v>
      </c>
      <c r="C30" s="54">
        <v>5459</v>
      </c>
      <c r="D30" s="54">
        <v>0.7666666666666657</v>
      </c>
      <c r="E30" s="54">
        <v>-0.13333333333333286</v>
      </c>
      <c r="F30" s="54">
        <v>-19.333333333333314</v>
      </c>
    </row>
    <row r="31" spans="2:6" ht="15">
      <c r="B31" s="54">
        <v>290</v>
      </c>
      <c r="C31" s="54">
        <v>5639</v>
      </c>
      <c r="D31" s="54">
        <v>0.7666666666666657</v>
      </c>
      <c r="E31" s="54">
        <v>-0.13333333333333286</v>
      </c>
      <c r="F31" s="54">
        <v>-19.333333333333314</v>
      </c>
    </row>
    <row r="32" spans="2:6" ht="15">
      <c r="B32" s="54">
        <v>300</v>
      </c>
      <c r="C32" s="54">
        <v>5835</v>
      </c>
      <c r="D32" s="54">
        <v>0.4666666666666668</v>
      </c>
      <c r="E32" s="54">
        <v>0.8666666666666671</v>
      </c>
      <c r="F32" s="54">
        <v>-36.333333333333314</v>
      </c>
    </row>
    <row r="33" spans="2:6" ht="15">
      <c r="B33" s="54">
        <v>310</v>
      </c>
      <c r="C33" s="54">
        <v>6042</v>
      </c>
      <c r="D33" s="54">
        <v>0.5333333333333314</v>
      </c>
      <c r="E33" s="54">
        <v>-0.1999999999999993</v>
      </c>
      <c r="F33" s="54">
        <v>-18</v>
      </c>
    </row>
    <row r="34" spans="2:6" ht="15">
      <c r="B34" s="54">
        <v>320</v>
      </c>
      <c r="C34" s="54">
        <v>6268</v>
      </c>
      <c r="D34" s="54">
        <v>-1.0666666666666664</v>
      </c>
      <c r="E34" s="54">
        <v>1.3666666666666671</v>
      </c>
      <c r="F34" s="54">
        <v>103.33333333333331</v>
      </c>
    </row>
    <row r="35" spans="2:6" ht="15">
      <c r="B35" s="54">
        <v>330</v>
      </c>
      <c r="C35" s="54">
        <v>6427</v>
      </c>
      <c r="D35" s="54">
        <v>-1.4000000000000004</v>
      </c>
      <c r="E35" s="54">
        <v>3.8333333333333357</v>
      </c>
      <c r="F35" s="54">
        <v>309</v>
      </c>
    </row>
    <row r="36" spans="2:6" ht="15">
      <c r="B36" s="54">
        <v>340</v>
      </c>
      <c r="C36" s="54">
        <v>6644</v>
      </c>
      <c r="D36" s="54">
        <v>-2.099999999999998</v>
      </c>
      <c r="E36" s="54">
        <v>5.533333333333335</v>
      </c>
      <c r="F36" s="54">
        <v>320.33333333333337</v>
      </c>
    </row>
    <row r="37" spans="2:6" ht="15">
      <c r="B37" s="54">
        <v>350</v>
      </c>
      <c r="C37" s="54">
        <v>7089</v>
      </c>
      <c r="D37" s="54">
        <v>-1.2666666666666675</v>
      </c>
      <c r="E37" s="54">
        <v>0.8999999999999986</v>
      </c>
      <c r="F37" s="54">
        <v>68.33333333333331</v>
      </c>
    </row>
    <row r="38" spans="2:6" ht="15">
      <c r="B38" s="54">
        <v>360</v>
      </c>
      <c r="C38" s="54">
        <v>7851</v>
      </c>
      <c r="D38" s="54">
        <v>-4.133333333333333</v>
      </c>
      <c r="E38" s="54">
        <v>5.800000000000001</v>
      </c>
      <c r="F38" s="54">
        <v>321.33333333333337</v>
      </c>
    </row>
    <row r="39" spans="2:6" ht="15">
      <c r="B39" s="54">
        <v>370</v>
      </c>
      <c r="C39" s="54">
        <v>8632</v>
      </c>
      <c r="D39" s="54">
        <v>-3.1999999999999993</v>
      </c>
      <c r="E39" s="54">
        <v>4.800000000000001</v>
      </c>
      <c r="F39" s="54">
        <v>140</v>
      </c>
    </row>
    <row r="40" spans="2:6" ht="15">
      <c r="B40" s="54">
        <v>380</v>
      </c>
      <c r="C40" s="54">
        <v>9647</v>
      </c>
      <c r="D40" s="54">
        <v>-3.1999999999999993</v>
      </c>
      <c r="E40" s="54">
        <v>4.800000000000001</v>
      </c>
      <c r="F40" s="54">
        <v>140</v>
      </c>
    </row>
    <row r="41" spans="2:6" ht="15">
      <c r="B41" s="54">
        <v>390</v>
      </c>
      <c r="C41" s="54">
        <v>10590</v>
      </c>
      <c r="D41" s="54">
        <v>-3.533333333333333</v>
      </c>
      <c r="E41" s="54">
        <v>3.633333333333333</v>
      </c>
      <c r="F41" s="54">
        <v>147.33333333333331</v>
      </c>
    </row>
    <row r="42" spans="2:6" ht="15">
      <c r="B42" s="54">
        <v>400</v>
      </c>
      <c r="C42" s="54">
        <v>11163</v>
      </c>
      <c r="D42" s="54">
        <v>-3.9333333333333336</v>
      </c>
      <c r="E42" s="54">
        <v>-1.0666666666666664</v>
      </c>
      <c r="F42" s="54">
        <v>-99.33333333333334</v>
      </c>
    </row>
    <row r="43" spans="2:6" ht="15">
      <c r="B43" s="54">
        <v>410</v>
      </c>
      <c r="C43" s="54">
        <v>11640</v>
      </c>
      <c r="D43" s="54">
        <v>-5.2333333333333325</v>
      </c>
      <c r="E43" s="54">
        <v>7.433333333333334</v>
      </c>
      <c r="F43" s="54">
        <v>346.66666666666663</v>
      </c>
    </row>
    <row r="44" spans="2:6" ht="15">
      <c r="B44" s="54">
        <v>420</v>
      </c>
      <c r="C44" s="54">
        <v>12311</v>
      </c>
      <c r="D44" s="54">
        <v>-5.7333333333333325</v>
      </c>
      <c r="E44" s="54">
        <v>16.133333333333333</v>
      </c>
      <c r="F44" s="54">
        <v>805</v>
      </c>
    </row>
    <row r="45" spans="2:6" ht="15">
      <c r="B45" s="54">
        <v>430</v>
      </c>
      <c r="C45" s="54">
        <v>12791</v>
      </c>
      <c r="D45" s="54">
        <v>-5.466666666666665</v>
      </c>
      <c r="E45" s="54">
        <v>8.433333333333334</v>
      </c>
      <c r="F45" s="54">
        <v>307.33333333333337</v>
      </c>
    </row>
    <row r="46" spans="2:6" ht="15">
      <c r="B46" s="54">
        <v>440</v>
      </c>
      <c r="C46" s="54">
        <v>13030</v>
      </c>
      <c r="D46" s="54">
        <v>1.4666666666666686</v>
      </c>
      <c r="E46" s="54">
        <v>9.133333333333336</v>
      </c>
      <c r="F46" s="54">
        <v>247.33333333333337</v>
      </c>
    </row>
    <row r="47" spans="2:6" ht="15">
      <c r="B47" s="54">
        <v>450</v>
      </c>
      <c r="C47" s="54">
        <v>13319</v>
      </c>
      <c r="D47" s="54">
        <v>4.000000000000002</v>
      </c>
      <c r="E47" s="54">
        <v>11.3</v>
      </c>
      <c r="F47" s="54">
        <v>108.33333333333331</v>
      </c>
    </row>
    <row r="48" spans="2:6" ht="15">
      <c r="B48" s="54">
        <v>460</v>
      </c>
      <c r="C48" s="54">
        <v>13699</v>
      </c>
      <c r="D48" s="54">
        <v>-2.3000000000000007</v>
      </c>
      <c r="E48" s="54">
        <v>3.8000000000000007</v>
      </c>
      <c r="F48" s="54">
        <v>-49.333333333333314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S63"/>
  <sheetViews>
    <sheetView zoomScale="70" zoomScaleNormal="70" zoomScalePageLayoutView="0" workbookViewId="0" topLeftCell="A1">
      <selection activeCell="A2" sqref="A2"/>
    </sheetView>
  </sheetViews>
  <sheetFormatPr defaultColWidth="13.28125" defaultRowHeight="13.5" customHeight="1"/>
  <cols>
    <col min="1" max="16384" width="13.28125" style="9" customWidth="1"/>
  </cols>
  <sheetData>
    <row r="1" spans="1:19" ht="41.25" customHeight="1">
      <c r="A1" s="9" t="s">
        <v>0</v>
      </c>
      <c r="B1" s="9" t="s">
        <v>1</v>
      </c>
      <c r="C1" s="9" t="s">
        <v>215</v>
      </c>
      <c r="D1" s="9" t="s">
        <v>50</v>
      </c>
      <c r="E1" s="9" t="s">
        <v>328</v>
      </c>
      <c r="F1" s="9" t="s">
        <v>329</v>
      </c>
      <c r="G1" s="9" t="s">
        <v>330</v>
      </c>
      <c r="H1" s="9" t="s">
        <v>6</v>
      </c>
      <c r="I1" s="9" t="s">
        <v>7</v>
      </c>
      <c r="J1" s="9" t="s">
        <v>8</v>
      </c>
      <c r="K1" s="63" t="s">
        <v>9</v>
      </c>
      <c r="L1" s="64" t="s">
        <v>10</v>
      </c>
      <c r="M1" s="64" t="s">
        <v>11</v>
      </c>
      <c r="N1" s="63" t="s">
        <v>48</v>
      </c>
      <c r="O1" s="63" t="s">
        <v>13</v>
      </c>
      <c r="P1" s="63" t="s">
        <v>216</v>
      </c>
      <c r="Q1" s="63" t="s">
        <v>310</v>
      </c>
      <c r="R1" s="63" t="s">
        <v>15</v>
      </c>
      <c r="S1" s="63" t="s">
        <v>17</v>
      </c>
    </row>
    <row r="2" spans="1:19" ht="15" customHeight="1">
      <c r="A2" s="9" t="s">
        <v>331</v>
      </c>
      <c r="B2" s="9">
        <v>1</v>
      </c>
      <c r="C2" s="9">
        <v>54</v>
      </c>
      <c r="D2" s="9">
        <v>54</v>
      </c>
      <c r="E2" s="9">
        <v>0</v>
      </c>
      <c r="F2" s="9">
        <v>0</v>
      </c>
      <c r="G2" s="9">
        <v>757.666666666667</v>
      </c>
      <c r="H2" s="12" t="s">
        <v>19</v>
      </c>
      <c r="J2" s="9" t="s">
        <v>68</v>
      </c>
      <c r="K2" s="65" t="s">
        <v>290</v>
      </c>
      <c r="L2" s="66">
        <v>0</v>
      </c>
      <c r="M2" s="66">
        <v>0</v>
      </c>
      <c r="N2" s="67"/>
      <c r="O2" s="67"/>
      <c r="P2" s="67">
        <v>-37</v>
      </c>
      <c r="Q2" s="67">
        <v>3</v>
      </c>
      <c r="R2" s="67"/>
      <c r="S2" s="10" t="s">
        <v>332</v>
      </c>
    </row>
    <row r="3" spans="2:19" ht="15" customHeight="1">
      <c r="B3" s="9">
        <v>9</v>
      </c>
      <c r="C3" s="9">
        <v>484</v>
      </c>
      <c r="D3" s="9">
        <v>518</v>
      </c>
      <c r="E3" s="9">
        <v>-0.23333333333333303</v>
      </c>
      <c r="F3" s="9">
        <v>4.06666666666667</v>
      </c>
      <c r="G3" s="9">
        <v>757.666666666667</v>
      </c>
      <c r="J3" s="9" t="s">
        <v>140</v>
      </c>
      <c r="K3" s="65" t="s">
        <v>333</v>
      </c>
      <c r="L3" s="9">
        <v>25</v>
      </c>
      <c r="M3" s="94">
        <v>30</v>
      </c>
      <c r="N3" s="9">
        <v>1480</v>
      </c>
      <c r="O3" s="9">
        <v>90</v>
      </c>
      <c r="R3" s="9" t="s">
        <v>334</v>
      </c>
      <c r="S3" s="10"/>
    </row>
    <row r="4" spans="2:19" ht="15" customHeight="1">
      <c r="B4" s="9">
        <v>27.5</v>
      </c>
      <c r="C4" s="9">
        <v>1480</v>
      </c>
      <c r="D4" s="9">
        <v>1378</v>
      </c>
      <c r="E4" s="9">
        <v>-0.23333333333333303</v>
      </c>
      <c r="F4" s="9">
        <v>4.06666666666667</v>
      </c>
      <c r="G4" s="9">
        <v>757.666666666667</v>
      </c>
      <c r="J4" s="9" t="s">
        <v>140</v>
      </c>
      <c r="K4" s="65" t="s">
        <v>335</v>
      </c>
      <c r="L4" s="9">
        <v>55</v>
      </c>
      <c r="M4" s="95">
        <v>60</v>
      </c>
      <c r="N4" s="9">
        <v>2100</v>
      </c>
      <c r="O4" s="9">
        <v>100</v>
      </c>
      <c r="R4" s="9" t="s">
        <v>334</v>
      </c>
      <c r="S4" s="10"/>
    </row>
    <row r="5" spans="2:19" ht="12.75" customHeight="1">
      <c r="B5" s="9">
        <v>47.5</v>
      </c>
      <c r="C5" s="9">
        <v>1893</v>
      </c>
      <c r="D5" s="9">
        <v>1838</v>
      </c>
      <c r="E5" s="9">
        <v>-0.23333333333333303</v>
      </c>
      <c r="F5" s="9">
        <v>4.06666666666667</v>
      </c>
      <c r="G5" s="9">
        <v>757.666666666667</v>
      </c>
      <c r="J5" s="9" t="s">
        <v>140</v>
      </c>
      <c r="K5" s="65" t="s">
        <v>336</v>
      </c>
      <c r="L5" s="9">
        <v>95</v>
      </c>
      <c r="M5" s="96">
        <v>100</v>
      </c>
      <c r="N5" s="9">
        <v>2770</v>
      </c>
      <c r="O5" s="9">
        <v>90</v>
      </c>
      <c r="R5" s="9" t="s">
        <v>334</v>
      </c>
      <c r="S5" s="65"/>
    </row>
    <row r="6" spans="2:19" ht="12.75" customHeight="1">
      <c r="B6" s="9">
        <v>60</v>
      </c>
      <c r="C6" s="9">
        <v>2142</v>
      </c>
      <c r="D6" s="9">
        <v>2128</v>
      </c>
      <c r="E6" s="9">
        <v>-0.23333333333333303</v>
      </c>
      <c r="F6" s="9">
        <v>4.06666666666667</v>
      </c>
      <c r="G6" s="9">
        <v>757.666666666667</v>
      </c>
      <c r="J6" s="9" t="s">
        <v>140</v>
      </c>
      <c r="K6" s="65" t="s">
        <v>337</v>
      </c>
      <c r="L6" s="9">
        <v>125</v>
      </c>
      <c r="M6" s="96">
        <v>130</v>
      </c>
      <c r="N6" s="9">
        <v>3710</v>
      </c>
      <c r="O6" s="9">
        <v>90</v>
      </c>
      <c r="R6" s="9" t="s">
        <v>334</v>
      </c>
      <c r="S6" s="65"/>
    </row>
    <row r="7" spans="2:19" ht="12.75" customHeight="1">
      <c r="B7" s="9">
        <v>80</v>
      </c>
      <c r="C7" s="9">
        <v>2477</v>
      </c>
      <c r="D7" s="9">
        <v>2562</v>
      </c>
      <c r="E7" s="9">
        <v>0.7333333333333341</v>
      </c>
      <c r="F7" s="9">
        <v>5.53333333333333</v>
      </c>
      <c r="G7" s="9">
        <v>1076</v>
      </c>
      <c r="J7" s="9" t="s">
        <v>140</v>
      </c>
      <c r="K7" s="65" t="s">
        <v>338</v>
      </c>
      <c r="L7" s="9">
        <v>140</v>
      </c>
      <c r="M7" s="96">
        <v>145</v>
      </c>
      <c r="N7" s="9">
        <v>4370</v>
      </c>
      <c r="O7" s="9">
        <v>100</v>
      </c>
      <c r="R7" s="9" t="s">
        <v>334</v>
      </c>
      <c r="S7" s="65"/>
    </row>
    <row r="8" spans="2:19" ht="12.75" customHeight="1">
      <c r="B8" s="9">
        <v>100</v>
      </c>
      <c r="C8" s="9">
        <v>2848</v>
      </c>
      <c r="D8" s="9">
        <v>2954</v>
      </c>
      <c r="E8" s="9">
        <v>0.7333333333333341</v>
      </c>
      <c r="F8" s="9">
        <v>5.53333333333333</v>
      </c>
      <c r="G8" s="9">
        <v>1076</v>
      </c>
      <c r="J8" s="9" t="s">
        <v>140</v>
      </c>
      <c r="K8" s="65" t="s">
        <v>339</v>
      </c>
      <c r="L8" s="9">
        <v>160</v>
      </c>
      <c r="M8" s="96">
        <v>165</v>
      </c>
      <c r="N8" s="9">
        <v>6000</v>
      </c>
      <c r="O8" s="9">
        <v>100</v>
      </c>
      <c r="R8" s="9" t="s">
        <v>334</v>
      </c>
      <c r="S8" s="67"/>
    </row>
    <row r="9" spans="2:19" ht="12.75" customHeight="1">
      <c r="B9" s="9">
        <v>105</v>
      </c>
      <c r="C9" s="9">
        <v>3005</v>
      </c>
      <c r="D9" s="9">
        <v>3210</v>
      </c>
      <c r="E9" s="9">
        <v>1.5</v>
      </c>
      <c r="F9" s="9">
        <v>4.9</v>
      </c>
      <c r="G9" s="9">
        <v>1029.66666666667</v>
      </c>
      <c r="J9" s="9" t="s">
        <v>140</v>
      </c>
      <c r="K9" s="65" t="s">
        <v>340</v>
      </c>
      <c r="L9" s="9">
        <v>190</v>
      </c>
      <c r="M9" s="96">
        <v>195</v>
      </c>
      <c r="N9" s="9">
        <v>7000</v>
      </c>
      <c r="O9" s="9">
        <v>140</v>
      </c>
      <c r="R9" s="9" t="s">
        <v>334</v>
      </c>
      <c r="S9" s="67"/>
    </row>
    <row r="10" spans="2:19" ht="12.75" customHeight="1">
      <c r="B10" s="9">
        <v>115</v>
      </c>
      <c r="C10" s="9">
        <v>3318</v>
      </c>
      <c r="D10" s="9">
        <v>3546</v>
      </c>
      <c r="E10" s="9">
        <v>0.7333333333333341</v>
      </c>
      <c r="F10" s="9">
        <v>5.53333333333333</v>
      </c>
      <c r="G10" s="9">
        <v>1076</v>
      </c>
      <c r="J10" s="9" t="s">
        <v>140</v>
      </c>
      <c r="K10" s="65" t="s">
        <v>341</v>
      </c>
      <c r="L10" s="9">
        <v>235</v>
      </c>
      <c r="M10" s="96">
        <v>240</v>
      </c>
      <c r="N10" s="9">
        <v>7870</v>
      </c>
      <c r="O10" s="9">
        <v>130</v>
      </c>
      <c r="R10" s="9" t="s">
        <v>334</v>
      </c>
      <c r="S10" s="67"/>
    </row>
    <row r="11" spans="2:19" ht="12.75" customHeight="1">
      <c r="B11" s="9">
        <v>120</v>
      </c>
      <c r="C11" s="9">
        <v>3475</v>
      </c>
      <c r="D11" s="9">
        <v>3745</v>
      </c>
      <c r="E11" s="9">
        <v>-0.23333333333333303</v>
      </c>
      <c r="F11" s="9">
        <v>4.06666666666667</v>
      </c>
      <c r="G11" s="9">
        <v>757.666666666667</v>
      </c>
      <c r="J11" s="9" t="s">
        <v>140</v>
      </c>
      <c r="K11" s="65" t="s">
        <v>342</v>
      </c>
      <c r="L11" s="9">
        <v>252.5</v>
      </c>
      <c r="M11" s="10">
        <v>257.5</v>
      </c>
      <c r="N11" s="9">
        <v>8300</v>
      </c>
      <c r="O11" s="9">
        <v>130</v>
      </c>
      <c r="R11" s="9" t="s">
        <v>334</v>
      </c>
      <c r="S11" s="67"/>
    </row>
    <row r="12" spans="2:19" ht="12.75" customHeight="1">
      <c r="B12" s="9">
        <v>125</v>
      </c>
      <c r="C12" s="9">
        <v>3632</v>
      </c>
      <c r="D12" s="9">
        <v>3947</v>
      </c>
      <c r="E12" s="9">
        <v>0.7333333333333341</v>
      </c>
      <c r="F12" s="9">
        <v>5.53333333333333</v>
      </c>
      <c r="G12" s="9">
        <v>1076</v>
      </c>
      <c r="J12" s="9" t="s">
        <v>140</v>
      </c>
      <c r="K12" s="65" t="s">
        <v>343</v>
      </c>
      <c r="L12" s="9">
        <v>270</v>
      </c>
      <c r="M12" s="10">
        <v>275</v>
      </c>
      <c r="N12" s="9">
        <v>9160</v>
      </c>
      <c r="O12" s="9">
        <v>120</v>
      </c>
      <c r="R12" s="9" t="s">
        <v>334</v>
      </c>
      <c r="S12" s="65"/>
    </row>
    <row r="13" spans="2:19" ht="12.75" customHeight="1">
      <c r="B13" s="9">
        <v>130</v>
      </c>
      <c r="C13" s="9">
        <v>3820</v>
      </c>
      <c r="D13" s="9">
        <v>4217</v>
      </c>
      <c r="E13" s="9">
        <v>0.5</v>
      </c>
      <c r="F13" s="9">
        <v>3.4</v>
      </c>
      <c r="G13" s="9">
        <v>703</v>
      </c>
      <c r="J13" s="9" t="s">
        <v>140</v>
      </c>
      <c r="K13" s="65" t="s">
        <v>344</v>
      </c>
      <c r="L13" s="9">
        <v>290</v>
      </c>
      <c r="M13" s="10">
        <v>295</v>
      </c>
      <c r="N13" s="9">
        <v>9080</v>
      </c>
      <c r="O13" s="9">
        <v>130</v>
      </c>
      <c r="R13" s="9" t="s">
        <v>334</v>
      </c>
      <c r="S13" s="65"/>
    </row>
    <row r="14" spans="2:19" ht="12.75" customHeight="1">
      <c r="B14" s="9">
        <v>135</v>
      </c>
      <c r="C14" s="9">
        <v>4040</v>
      </c>
      <c r="D14" s="9">
        <v>4514</v>
      </c>
      <c r="E14" s="9">
        <v>-0.23333333333333303</v>
      </c>
      <c r="F14" s="9">
        <v>4.06666666666667</v>
      </c>
      <c r="G14" s="9">
        <v>757.666666666667</v>
      </c>
      <c r="J14" s="9" t="s">
        <v>140</v>
      </c>
      <c r="K14" s="65" t="s">
        <v>345</v>
      </c>
      <c r="L14" s="9">
        <v>313</v>
      </c>
      <c r="M14" s="10">
        <v>320</v>
      </c>
      <c r="N14" s="9">
        <v>9300</v>
      </c>
      <c r="O14" s="9">
        <v>150</v>
      </c>
      <c r="R14" s="9" t="s">
        <v>334</v>
      </c>
      <c r="S14" s="65"/>
    </row>
    <row r="15" spans="2:19" ht="12.75" customHeight="1">
      <c r="B15" s="9">
        <v>140</v>
      </c>
      <c r="C15" s="9">
        <v>4260</v>
      </c>
      <c r="D15" s="9">
        <v>4839</v>
      </c>
      <c r="E15" s="9">
        <v>-0.23333333333333303</v>
      </c>
      <c r="F15" s="9">
        <v>4.06666666666667</v>
      </c>
      <c r="G15" s="9">
        <v>757.666666666667</v>
      </c>
      <c r="J15" s="9" t="s">
        <v>140</v>
      </c>
      <c r="K15" s="10" t="s">
        <v>346</v>
      </c>
      <c r="L15" s="9">
        <v>340</v>
      </c>
      <c r="M15" s="10">
        <v>345</v>
      </c>
      <c r="N15" s="9">
        <v>10070</v>
      </c>
      <c r="O15" s="38">
        <v>130</v>
      </c>
      <c r="P15" s="38"/>
      <c r="Q15" s="38"/>
      <c r="R15" s="9" t="s">
        <v>334</v>
      </c>
      <c r="S15" s="65"/>
    </row>
    <row r="16" spans="2:19" ht="12.75" customHeight="1">
      <c r="B16" s="9">
        <v>145</v>
      </c>
      <c r="C16" s="9">
        <v>4574</v>
      </c>
      <c r="D16" s="9">
        <v>5292</v>
      </c>
      <c r="E16" s="9">
        <v>0.7333333333333341</v>
      </c>
      <c r="F16" s="9">
        <v>5.53333333333333</v>
      </c>
      <c r="G16" s="9">
        <v>1076</v>
      </c>
      <c r="J16" s="9" t="s">
        <v>140</v>
      </c>
      <c r="K16" s="65" t="s">
        <v>347</v>
      </c>
      <c r="L16" s="9">
        <v>370</v>
      </c>
      <c r="M16" s="10">
        <v>378</v>
      </c>
      <c r="N16" s="9">
        <v>10690</v>
      </c>
      <c r="O16" s="9">
        <v>210</v>
      </c>
      <c r="R16" s="9" t="s">
        <v>334</v>
      </c>
      <c r="S16" s="65"/>
    </row>
    <row r="17" spans="2:19" ht="12.75" customHeight="1">
      <c r="B17" s="9">
        <v>150</v>
      </c>
      <c r="C17" s="9">
        <v>4981</v>
      </c>
      <c r="D17" s="9">
        <v>5716</v>
      </c>
      <c r="E17" s="9">
        <v>-0.23333333333333303</v>
      </c>
      <c r="F17" s="9">
        <v>4.06666666666667</v>
      </c>
      <c r="G17" s="9">
        <v>757.666666666667</v>
      </c>
      <c r="K17" s="65"/>
      <c r="L17" s="65"/>
      <c r="M17" s="10"/>
      <c r="N17" s="65"/>
      <c r="O17" s="65"/>
      <c r="P17" s="65"/>
      <c r="Q17" s="65"/>
      <c r="R17" s="10"/>
      <c r="S17" s="65"/>
    </row>
    <row r="18" spans="2:17" ht="12.75" customHeight="1">
      <c r="B18" s="9">
        <v>155</v>
      </c>
      <c r="C18" s="9">
        <v>5389</v>
      </c>
      <c r="D18" s="9">
        <v>6198</v>
      </c>
      <c r="E18" s="9">
        <v>-0.23333333333333303</v>
      </c>
      <c r="F18" s="9">
        <v>4.06666666666667</v>
      </c>
      <c r="G18" s="9">
        <v>757.666666666667</v>
      </c>
      <c r="K18" s="10" t="s">
        <v>143</v>
      </c>
      <c r="L18" s="65"/>
      <c r="M18" s="10"/>
      <c r="N18" s="65"/>
      <c r="O18" s="65"/>
      <c r="P18" s="65"/>
      <c r="Q18" s="65"/>
    </row>
    <row r="19" spans="2:13" ht="12.75" customHeight="1">
      <c r="B19" s="9">
        <v>160</v>
      </c>
      <c r="C19" s="9">
        <v>5796</v>
      </c>
      <c r="D19" s="9">
        <v>6601</v>
      </c>
      <c r="E19" s="9">
        <v>0.7333333333333341</v>
      </c>
      <c r="F19" s="9">
        <v>5.53333333333333</v>
      </c>
      <c r="G19" s="9">
        <v>1076</v>
      </c>
      <c r="K19" s="65" t="s">
        <v>348</v>
      </c>
      <c r="L19" s="65"/>
      <c r="M19" s="10"/>
    </row>
    <row r="20" spans="2:13" ht="12.75" customHeight="1">
      <c r="B20" s="9">
        <v>165</v>
      </c>
      <c r="C20" s="9">
        <v>6083</v>
      </c>
      <c r="D20" s="9">
        <v>6943</v>
      </c>
      <c r="E20" s="9">
        <v>0.7333333333333341</v>
      </c>
      <c r="F20" s="9">
        <v>5.53333333333333</v>
      </c>
      <c r="G20" s="9">
        <v>1076</v>
      </c>
      <c r="K20" s="65" t="s">
        <v>243</v>
      </c>
      <c r="L20" s="65"/>
      <c r="M20" s="10"/>
    </row>
    <row r="21" spans="2:11" ht="12.75" customHeight="1">
      <c r="B21" s="9">
        <v>170</v>
      </c>
      <c r="C21" s="9">
        <v>6250</v>
      </c>
      <c r="D21" s="9">
        <v>7182</v>
      </c>
      <c r="E21" s="9">
        <v>0.7333333333333341</v>
      </c>
      <c r="F21" s="9">
        <v>5.53333333333333</v>
      </c>
      <c r="G21" s="9">
        <v>1076</v>
      </c>
      <c r="K21" s="65" t="s">
        <v>349</v>
      </c>
    </row>
    <row r="22" spans="2:11" ht="12.75" customHeight="1">
      <c r="B22" s="9">
        <v>175</v>
      </c>
      <c r="C22" s="9">
        <v>6417</v>
      </c>
      <c r="D22" s="9">
        <v>7346</v>
      </c>
      <c r="E22" s="9">
        <v>0.7333333333333341</v>
      </c>
      <c r="F22" s="9">
        <v>5.53333333333333</v>
      </c>
      <c r="G22" s="9">
        <v>1076</v>
      </c>
      <c r="K22" s="65" t="s">
        <v>350</v>
      </c>
    </row>
    <row r="23" spans="2:7" ht="12.75" customHeight="1">
      <c r="B23" s="9">
        <v>180</v>
      </c>
      <c r="C23" s="9">
        <v>6583</v>
      </c>
      <c r="D23" s="9">
        <v>7482</v>
      </c>
      <c r="E23" s="9">
        <v>-0.6333333333333331</v>
      </c>
      <c r="F23" s="9">
        <v>-9.66666666666667</v>
      </c>
      <c r="G23" s="9">
        <v>-393</v>
      </c>
    </row>
    <row r="24" spans="2:7" ht="12.75" customHeight="1">
      <c r="B24" s="9">
        <v>185</v>
      </c>
      <c r="C24" s="9">
        <v>6750</v>
      </c>
      <c r="D24" s="9">
        <v>7606</v>
      </c>
      <c r="E24" s="9">
        <v>1.1</v>
      </c>
      <c r="F24" s="9">
        <v>-3.33333333333333</v>
      </c>
      <c r="G24" s="9">
        <v>242.333333333333</v>
      </c>
    </row>
    <row r="25" spans="2:7" ht="12.75" customHeight="1">
      <c r="B25" s="9">
        <v>190</v>
      </c>
      <c r="C25" s="9">
        <v>6917</v>
      </c>
      <c r="D25" s="9">
        <v>7748</v>
      </c>
      <c r="E25" s="9">
        <v>-0.16666666666666702</v>
      </c>
      <c r="F25" s="9">
        <v>6.06666666666667</v>
      </c>
      <c r="G25" s="9">
        <v>1027.66666666667</v>
      </c>
    </row>
    <row r="26" spans="2:7" ht="12.75" customHeight="1">
      <c r="B26" s="9">
        <v>195</v>
      </c>
      <c r="C26" s="9">
        <v>7048</v>
      </c>
      <c r="D26" s="9">
        <v>7880</v>
      </c>
      <c r="E26" s="9">
        <v>0.23333333333333303</v>
      </c>
      <c r="F26" s="9">
        <v>-9.1</v>
      </c>
      <c r="G26" s="9">
        <v>-367</v>
      </c>
    </row>
    <row r="27" spans="2:7" ht="12.75" customHeight="1">
      <c r="B27" s="9">
        <v>205</v>
      </c>
      <c r="C27" s="9">
        <v>7242</v>
      </c>
      <c r="D27" s="9">
        <v>8052</v>
      </c>
      <c r="E27" s="9">
        <v>0.23333333333333303</v>
      </c>
      <c r="F27" s="9">
        <v>-9.1</v>
      </c>
      <c r="G27" s="9">
        <v>-367</v>
      </c>
    </row>
    <row r="28" spans="2:7" ht="12.75" customHeight="1">
      <c r="B28" s="9">
        <v>210</v>
      </c>
      <c r="C28" s="9">
        <v>7338</v>
      </c>
      <c r="D28" s="9">
        <v>8153</v>
      </c>
      <c r="E28" s="9">
        <v>0.36666666666666703</v>
      </c>
      <c r="F28" s="9">
        <v>-2.66666666666667</v>
      </c>
      <c r="G28" s="9">
        <v>297</v>
      </c>
    </row>
    <row r="29" spans="2:7" ht="12.75" customHeight="1">
      <c r="B29" s="9">
        <v>215</v>
      </c>
      <c r="C29" s="9">
        <v>7435</v>
      </c>
      <c r="D29" s="9">
        <v>8261</v>
      </c>
      <c r="E29" s="9">
        <v>-0.133333333333333</v>
      </c>
      <c r="F29" s="9">
        <v>-12.1</v>
      </c>
      <c r="G29" s="9">
        <v>-562.666666666667</v>
      </c>
    </row>
    <row r="30" spans="2:7" ht="12.75" customHeight="1">
      <c r="B30" s="9">
        <v>220</v>
      </c>
      <c r="C30" s="9">
        <v>7532</v>
      </c>
      <c r="D30" s="9">
        <v>8351</v>
      </c>
      <c r="E30" s="9">
        <v>0.23333333333333303</v>
      </c>
      <c r="F30" s="9">
        <v>-9.1</v>
      </c>
      <c r="G30" s="9">
        <v>-367</v>
      </c>
    </row>
    <row r="31" spans="2:7" ht="12.75" customHeight="1">
      <c r="B31" s="9">
        <v>225</v>
      </c>
      <c r="C31" s="9">
        <v>7628</v>
      </c>
      <c r="D31" s="9">
        <v>8429</v>
      </c>
      <c r="E31" s="9">
        <v>-0.266666666666667</v>
      </c>
      <c r="F31" s="9">
        <v>-15.4333333333333</v>
      </c>
      <c r="G31" s="9">
        <v>-661.333333333333</v>
      </c>
    </row>
    <row r="32" spans="2:7" ht="12.75" customHeight="1">
      <c r="B32" s="9">
        <v>230</v>
      </c>
      <c r="C32" s="9">
        <v>7725</v>
      </c>
      <c r="D32" s="9">
        <v>8507</v>
      </c>
      <c r="E32" s="9">
        <v>0.866666666666667</v>
      </c>
      <c r="F32" s="9">
        <v>-11.4666666666667</v>
      </c>
      <c r="G32" s="9">
        <v>-537</v>
      </c>
    </row>
    <row r="33" spans="2:7" ht="12.75" customHeight="1">
      <c r="B33" s="9">
        <v>235</v>
      </c>
      <c r="C33" s="9">
        <v>7822</v>
      </c>
      <c r="D33" s="9">
        <v>8595</v>
      </c>
      <c r="E33" s="9">
        <v>-0.266666666666667</v>
      </c>
      <c r="F33" s="9">
        <v>-15.4333333333333</v>
      </c>
      <c r="G33" s="9">
        <v>-661.333333333333</v>
      </c>
    </row>
    <row r="34" spans="2:7" ht="12.75" customHeight="1">
      <c r="B34" s="9">
        <v>240</v>
      </c>
      <c r="C34" s="9">
        <v>7931</v>
      </c>
      <c r="D34" s="9">
        <v>8746</v>
      </c>
      <c r="E34" s="9">
        <v>-0.266666666666667</v>
      </c>
      <c r="F34" s="9">
        <v>-15.4333333333333</v>
      </c>
      <c r="G34" s="9">
        <v>-661.333333333333</v>
      </c>
    </row>
    <row r="35" spans="2:7" ht="12.75" customHeight="1">
      <c r="B35" s="9">
        <v>245</v>
      </c>
      <c r="C35" s="9">
        <v>8054</v>
      </c>
      <c r="D35" s="9">
        <v>8987</v>
      </c>
      <c r="E35" s="9">
        <v>-0.266666666666667</v>
      </c>
      <c r="F35" s="9">
        <v>-15.4333333333333</v>
      </c>
      <c r="G35" s="9">
        <v>-661.333333333333</v>
      </c>
    </row>
    <row r="36" spans="2:7" ht="12.75" customHeight="1">
      <c r="B36" s="9">
        <v>250</v>
      </c>
      <c r="C36" s="9">
        <v>8177</v>
      </c>
      <c r="D36" s="9">
        <v>9119</v>
      </c>
      <c r="E36" s="9">
        <v>-0.6000000000000001</v>
      </c>
      <c r="F36" s="9">
        <v>-14.366666666666701</v>
      </c>
      <c r="G36" s="9">
        <v>-533.333333333333</v>
      </c>
    </row>
    <row r="37" spans="2:7" ht="12.75" customHeight="1">
      <c r="B37" s="9">
        <v>255</v>
      </c>
      <c r="C37" s="9">
        <v>8300</v>
      </c>
      <c r="D37" s="9">
        <v>9326</v>
      </c>
      <c r="E37" s="9">
        <v>-0.6000000000000001</v>
      </c>
      <c r="F37" s="9">
        <v>-14.366666666666701</v>
      </c>
      <c r="G37" s="9">
        <v>-533.333333333333</v>
      </c>
    </row>
    <row r="38" spans="2:7" ht="12.75" customHeight="1">
      <c r="B38" s="9">
        <v>260</v>
      </c>
      <c r="C38" s="9">
        <v>8450</v>
      </c>
      <c r="D38" s="9">
        <v>9463</v>
      </c>
      <c r="E38" s="9">
        <v>-0.6000000000000001</v>
      </c>
      <c r="F38" s="9">
        <v>-14.366666666666701</v>
      </c>
      <c r="G38" s="9">
        <v>-533.333333333333</v>
      </c>
    </row>
    <row r="39" spans="2:7" ht="12.75" customHeight="1">
      <c r="B39" s="9">
        <v>265</v>
      </c>
      <c r="C39" s="9">
        <v>8599</v>
      </c>
      <c r="D39" s="9">
        <v>9564</v>
      </c>
      <c r="E39" s="9">
        <v>-1.36666666666667</v>
      </c>
      <c r="F39" s="9">
        <v>-14.0333333333333</v>
      </c>
      <c r="G39" s="9">
        <v>-461.333333333333</v>
      </c>
    </row>
    <row r="40" spans="2:7" ht="12.75" customHeight="1">
      <c r="B40" s="9">
        <v>270</v>
      </c>
      <c r="C40" s="9">
        <v>8749</v>
      </c>
      <c r="D40" s="9">
        <v>9715</v>
      </c>
      <c r="E40" s="9">
        <v>-0.33333333333333304</v>
      </c>
      <c r="F40" s="9">
        <v>-15.5</v>
      </c>
      <c r="G40" s="9">
        <v>-656</v>
      </c>
    </row>
    <row r="41" spans="2:7" ht="12.75" customHeight="1">
      <c r="B41" s="9">
        <v>275</v>
      </c>
      <c r="C41" s="9">
        <v>8899</v>
      </c>
      <c r="D41" s="9">
        <v>10068</v>
      </c>
      <c r="E41" s="9">
        <v>-0.0666666666666667</v>
      </c>
      <c r="F41" s="9">
        <v>-10.4</v>
      </c>
      <c r="G41" s="9">
        <v>-245</v>
      </c>
    </row>
    <row r="42" spans="2:7" ht="12.75" customHeight="1">
      <c r="B42" s="9">
        <v>280</v>
      </c>
      <c r="C42" s="9">
        <v>9048</v>
      </c>
      <c r="D42" s="9">
        <v>10222</v>
      </c>
      <c r="E42" s="9">
        <v>-0.0666666666666667</v>
      </c>
      <c r="F42" s="9">
        <v>-10.4</v>
      </c>
      <c r="G42" s="9">
        <v>-245</v>
      </c>
    </row>
    <row r="43" spans="2:7" ht="12.75" customHeight="1">
      <c r="B43" s="9">
        <v>285</v>
      </c>
      <c r="C43" s="9">
        <v>9136</v>
      </c>
      <c r="D43" s="9">
        <v>10293</v>
      </c>
      <c r="E43" s="9">
        <v>-0.6000000000000001</v>
      </c>
      <c r="F43" s="9">
        <v>-14.366666666666701</v>
      </c>
      <c r="G43" s="9">
        <v>-533.333333333333</v>
      </c>
    </row>
    <row r="44" spans="2:7" ht="12.75" customHeight="1">
      <c r="B44" s="9">
        <v>290</v>
      </c>
      <c r="C44" s="9">
        <v>9162</v>
      </c>
      <c r="D44" s="9">
        <v>10316</v>
      </c>
      <c r="E44" s="9">
        <v>-0.266666666666667</v>
      </c>
      <c r="F44" s="9">
        <v>-15.4333333333333</v>
      </c>
      <c r="G44" s="9">
        <v>-661.333333333333</v>
      </c>
    </row>
    <row r="45" spans="2:7" ht="12.75" customHeight="1">
      <c r="B45" s="9">
        <v>295</v>
      </c>
      <c r="C45" s="9">
        <v>9188</v>
      </c>
      <c r="D45" s="9">
        <v>10342</v>
      </c>
      <c r="E45" s="9">
        <v>-0.0666666666666667</v>
      </c>
      <c r="F45" s="9">
        <v>-10.4</v>
      </c>
      <c r="G45" s="9">
        <v>-245</v>
      </c>
    </row>
    <row r="46" spans="2:7" ht="12.75" customHeight="1">
      <c r="B46" s="9">
        <v>300</v>
      </c>
      <c r="C46" s="9">
        <v>9214</v>
      </c>
      <c r="D46" s="9">
        <v>10371</v>
      </c>
      <c r="E46" s="9">
        <v>-0.433333333333333</v>
      </c>
      <c r="F46" s="9">
        <v>-13.4</v>
      </c>
      <c r="G46" s="9">
        <v>-440.666666666667</v>
      </c>
    </row>
    <row r="47" spans="2:7" ht="12.75" customHeight="1">
      <c r="B47" s="9">
        <v>305</v>
      </c>
      <c r="C47" s="9">
        <v>9240</v>
      </c>
      <c r="D47" s="9">
        <v>10406</v>
      </c>
      <c r="E47" s="9">
        <v>-0.5</v>
      </c>
      <c r="F47" s="9">
        <v>-13.6333333333333</v>
      </c>
      <c r="G47" s="9">
        <v>-285.666666666667</v>
      </c>
    </row>
    <row r="48" spans="2:7" ht="12.75" customHeight="1">
      <c r="B48" s="9">
        <v>310</v>
      </c>
      <c r="C48" s="9">
        <v>9266</v>
      </c>
      <c r="D48" s="9">
        <v>10448</v>
      </c>
      <c r="E48" s="9">
        <v>-1.7</v>
      </c>
      <c r="F48" s="9">
        <v>-14.2</v>
      </c>
      <c r="G48" s="9">
        <v>-464</v>
      </c>
    </row>
    <row r="49" spans="2:7" ht="12.75" customHeight="1">
      <c r="B49" s="9">
        <v>315</v>
      </c>
      <c r="C49" s="9">
        <v>9292</v>
      </c>
      <c r="D49" s="9">
        <v>10492</v>
      </c>
      <c r="E49" s="9">
        <v>-1.7</v>
      </c>
      <c r="F49" s="9">
        <v>-14.2</v>
      </c>
      <c r="G49" s="9">
        <v>-464</v>
      </c>
    </row>
    <row r="50" spans="2:7" ht="12.75" customHeight="1">
      <c r="B50" s="9">
        <v>317</v>
      </c>
      <c r="C50" s="9">
        <v>9315</v>
      </c>
      <c r="D50" s="9">
        <v>10528</v>
      </c>
      <c r="E50" s="9">
        <v>-2.3</v>
      </c>
      <c r="F50" s="9">
        <v>-19.4666666666667</v>
      </c>
      <c r="G50" s="9">
        <v>-877.666666666667</v>
      </c>
    </row>
    <row r="51" spans="2:7" ht="12.75" customHeight="1">
      <c r="B51" s="9">
        <v>318</v>
      </c>
      <c r="C51" s="9">
        <v>9344</v>
      </c>
      <c r="D51" s="9">
        <v>10567</v>
      </c>
      <c r="E51" s="9">
        <v>-2.3</v>
      </c>
      <c r="F51" s="9">
        <v>-19.4666666666667</v>
      </c>
      <c r="G51" s="9">
        <v>-877.666666666667</v>
      </c>
    </row>
    <row r="52" spans="2:7" ht="12.75" customHeight="1">
      <c r="B52" s="9">
        <v>320</v>
      </c>
      <c r="C52" s="9">
        <v>9404</v>
      </c>
      <c r="D52" s="9">
        <v>10634</v>
      </c>
      <c r="E52" s="9">
        <v>-2.23333333333333</v>
      </c>
      <c r="F52" s="9">
        <v>-18.1666666666667</v>
      </c>
      <c r="G52" s="9">
        <v>-752.333333333333</v>
      </c>
    </row>
    <row r="53" spans="2:7" ht="12.75" customHeight="1">
      <c r="B53" s="9">
        <v>325</v>
      </c>
      <c r="C53" s="9">
        <v>9552</v>
      </c>
      <c r="D53" s="9">
        <v>10806</v>
      </c>
      <c r="E53" s="9">
        <v>-0.5</v>
      </c>
      <c r="F53" s="9">
        <v>-8.63333333333333</v>
      </c>
      <c r="G53" s="9">
        <v>-423.333333333333</v>
      </c>
    </row>
    <row r="54" spans="2:7" ht="12.75" customHeight="1">
      <c r="B54" s="9">
        <v>330</v>
      </c>
      <c r="C54" s="9">
        <v>9700</v>
      </c>
      <c r="D54" s="9">
        <v>11152</v>
      </c>
      <c r="E54" s="9">
        <v>1.13333333333333</v>
      </c>
      <c r="F54" s="9">
        <v>1.5</v>
      </c>
      <c r="G54" s="9">
        <v>-14</v>
      </c>
    </row>
    <row r="55" spans="2:7" ht="12.75" customHeight="1">
      <c r="B55" s="9">
        <v>335</v>
      </c>
      <c r="C55" s="9">
        <v>9848</v>
      </c>
      <c r="D55" s="9">
        <v>11256</v>
      </c>
      <c r="E55" s="9">
        <v>2.36666666666667</v>
      </c>
      <c r="F55" s="9">
        <v>11.0666666666667</v>
      </c>
      <c r="G55" s="9">
        <v>496</v>
      </c>
    </row>
    <row r="56" spans="2:7" ht="12.75" customHeight="1">
      <c r="B56" s="9">
        <v>340</v>
      </c>
      <c r="C56" s="9">
        <v>9996</v>
      </c>
      <c r="D56" s="9">
        <v>11408</v>
      </c>
      <c r="E56" s="9">
        <v>1.13333333333333</v>
      </c>
      <c r="F56" s="9">
        <v>1.5</v>
      </c>
      <c r="G56" s="9">
        <v>-14</v>
      </c>
    </row>
    <row r="57" spans="2:7" ht="12.75" customHeight="1">
      <c r="B57" s="9">
        <v>345</v>
      </c>
      <c r="C57" s="9">
        <v>10119</v>
      </c>
      <c r="D57" s="9">
        <v>11754</v>
      </c>
      <c r="E57" s="9">
        <v>1.13333333333333</v>
      </c>
      <c r="F57" s="9">
        <v>1.5</v>
      </c>
      <c r="G57" s="9">
        <v>-14</v>
      </c>
    </row>
    <row r="58" spans="2:7" ht="12.75" customHeight="1">
      <c r="B58" s="9">
        <v>350</v>
      </c>
      <c r="C58" s="9">
        <v>10218</v>
      </c>
      <c r="D58" s="9">
        <v>11964</v>
      </c>
      <c r="E58" s="9">
        <v>1.8</v>
      </c>
      <c r="F58" s="9">
        <v>11.8333333333333</v>
      </c>
      <c r="G58" s="9">
        <v>577.333333333333</v>
      </c>
    </row>
    <row r="59" spans="2:7" ht="12.75" customHeight="1">
      <c r="B59" s="9">
        <v>355</v>
      </c>
      <c r="C59" s="9">
        <v>10316</v>
      </c>
      <c r="D59" s="9">
        <v>12111</v>
      </c>
      <c r="E59" s="9">
        <v>1.33333333333333</v>
      </c>
      <c r="F59" s="9">
        <v>-3.96666666666667</v>
      </c>
      <c r="G59" s="9">
        <v>-243.333333333333</v>
      </c>
    </row>
    <row r="60" spans="2:7" ht="12.75" customHeight="1">
      <c r="B60" s="9">
        <v>360</v>
      </c>
      <c r="C60" s="9">
        <v>10414</v>
      </c>
      <c r="D60" s="9">
        <v>12297</v>
      </c>
      <c r="E60" s="9">
        <v>-2.46666666666667</v>
      </c>
      <c r="F60" s="9">
        <v>-18.3333333333333</v>
      </c>
      <c r="G60" s="9">
        <v>-748</v>
      </c>
    </row>
    <row r="61" spans="2:7" ht="12.75" customHeight="1">
      <c r="B61" s="9">
        <v>365</v>
      </c>
      <c r="C61" s="9">
        <v>10513</v>
      </c>
      <c r="D61" s="9">
        <v>12532</v>
      </c>
      <c r="E61" s="9">
        <v>-5.96666666666667</v>
      </c>
      <c r="F61" s="9">
        <v>-20.2666666666667</v>
      </c>
      <c r="G61" s="9">
        <v>-848.333333333333</v>
      </c>
    </row>
    <row r="62" spans="2:7" ht="12.75" customHeight="1">
      <c r="B62" s="9">
        <v>370</v>
      </c>
      <c r="C62" s="9">
        <v>10611</v>
      </c>
      <c r="D62" s="9">
        <v>12647</v>
      </c>
      <c r="E62" s="9">
        <v>0.4</v>
      </c>
      <c r="F62" s="9">
        <v>6.03333333333333</v>
      </c>
      <c r="G62" s="9">
        <v>412.666666666667</v>
      </c>
    </row>
    <row r="63" spans="2:7" ht="12.75" customHeight="1">
      <c r="B63" s="9">
        <v>375</v>
      </c>
      <c r="C63" s="9">
        <v>10710</v>
      </c>
      <c r="D63" s="9">
        <v>12740</v>
      </c>
      <c r="E63" s="9">
        <v>-4.96666666666667</v>
      </c>
      <c r="F63" s="9">
        <v>-23.8</v>
      </c>
      <c r="G63" s="9">
        <v>-841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D1301"/>
  <sheetViews>
    <sheetView zoomScale="70" zoomScaleNormal="70" zoomScalePageLayoutView="0" workbookViewId="0" topLeftCell="A1">
      <selection activeCell="A2" sqref="A2"/>
    </sheetView>
  </sheetViews>
  <sheetFormatPr defaultColWidth="13.7109375" defaultRowHeight="13.5" customHeight="1"/>
  <cols>
    <col min="1" max="16384" width="13.7109375" style="33" customWidth="1"/>
  </cols>
  <sheetData>
    <row r="1" spans="1:4" ht="15.75" customHeight="1">
      <c r="A1" s="33" t="s">
        <v>0</v>
      </c>
      <c r="B1" s="55" t="s">
        <v>351</v>
      </c>
      <c r="C1" s="55" t="s">
        <v>352</v>
      </c>
      <c r="D1" s="33" t="s">
        <v>6</v>
      </c>
    </row>
    <row r="2" spans="1:4" ht="12.75" customHeight="1">
      <c r="A2" s="33" t="s">
        <v>353</v>
      </c>
      <c r="B2" s="33">
        <v>10</v>
      </c>
      <c r="C2" s="33">
        <v>-32.0775</v>
      </c>
      <c r="D2" s="33" t="s">
        <v>354</v>
      </c>
    </row>
    <row r="3" spans="2:3" s="55" customFormat="1" ht="14.25" customHeight="1">
      <c r="B3" s="36">
        <v>20</v>
      </c>
      <c r="C3" s="36">
        <v>-32.7751</v>
      </c>
    </row>
    <row r="4" spans="2:3" ht="12.75" customHeight="1">
      <c r="B4" s="33">
        <v>30</v>
      </c>
      <c r="C4" s="33">
        <v>-33.9174</v>
      </c>
    </row>
    <row r="5" spans="2:3" ht="12.75" customHeight="1">
      <c r="B5" s="33">
        <v>40</v>
      </c>
      <c r="C5" s="33">
        <v>-34.1087</v>
      </c>
    </row>
    <row r="6" spans="2:3" ht="12.75" customHeight="1">
      <c r="B6" s="33">
        <v>50</v>
      </c>
      <c r="C6" s="33">
        <v>-33.9633</v>
      </c>
    </row>
    <row r="7" spans="2:3" ht="12.75" customHeight="1">
      <c r="B7" s="33">
        <v>60</v>
      </c>
      <c r="C7" s="33">
        <v>-33.7114</v>
      </c>
    </row>
    <row r="8" spans="2:3" ht="12.75" customHeight="1">
      <c r="B8" s="33">
        <v>70</v>
      </c>
      <c r="C8" s="33">
        <v>-32.9882</v>
      </c>
    </row>
    <row r="9" spans="2:3" ht="12.75" customHeight="1">
      <c r="B9" s="33">
        <v>80</v>
      </c>
      <c r="C9" s="33">
        <v>-34.3815</v>
      </c>
    </row>
    <row r="10" spans="2:3" ht="12.75" customHeight="1">
      <c r="B10" s="33">
        <v>90</v>
      </c>
      <c r="C10" s="33">
        <v>-33.6064</v>
      </c>
    </row>
    <row r="11" spans="2:3" ht="12.75" customHeight="1">
      <c r="B11" s="33">
        <v>100</v>
      </c>
      <c r="C11" s="33">
        <v>-33.3654</v>
      </c>
    </row>
    <row r="12" spans="2:3" ht="12.75" customHeight="1">
      <c r="B12" s="33">
        <v>110</v>
      </c>
      <c r="C12" s="33">
        <v>-33.6393</v>
      </c>
    </row>
    <row r="13" spans="2:3" ht="12.75" customHeight="1">
      <c r="B13" s="33">
        <v>120</v>
      </c>
      <c r="C13" s="33">
        <v>-33.5084</v>
      </c>
    </row>
    <row r="14" spans="2:3" ht="12.75" customHeight="1">
      <c r="B14" s="33">
        <v>130</v>
      </c>
      <c r="C14" s="33">
        <v>-34.4151</v>
      </c>
    </row>
    <row r="15" spans="2:3" ht="12.75" customHeight="1">
      <c r="B15" s="33">
        <v>140</v>
      </c>
      <c r="C15" s="33">
        <v>-33.5829</v>
      </c>
    </row>
    <row r="16" spans="2:3" ht="12.75" customHeight="1">
      <c r="B16" s="33">
        <v>150</v>
      </c>
      <c r="C16" s="33">
        <v>-33.5247</v>
      </c>
    </row>
    <row r="17" spans="2:3" ht="12.75" customHeight="1">
      <c r="B17" s="33">
        <v>160</v>
      </c>
      <c r="C17" s="33">
        <v>-33.8616</v>
      </c>
    </row>
    <row r="18" spans="2:3" ht="12.75" customHeight="1">
      <c r="B18" s="33">
        <v>170</v>
      </c>
      <c r="C18" s="33">
        <v>-35.2336</v>
      </c>
    </row>
    <row r="19" spans="2:3" ht="12.75" customHeight="1">
      <c r="B19" s="33">
        <v>180</v>
      </c>
      <c r="C19" s="33">
        <v>-32.8179</v>
      </c>
    </row>
    <row r="20" spans="2:3" ht="12.75" customHeight="1">
      <c r="B20" s="33">
        <v>190</v>
      </c>
      <c r="C20" s="33">
        <v>-31.4577</v>
      </c>
    </row>
    <row r="21" spans="2:3" ht="12.75" customHeight="1">
      <c r="B21" s="33">
        <v>200</v>
      </c>
      <c r="C21" s="33">
        <v>-28.7447</v>
      </c>
    </row>
    <row r="22" spans="2:3" ht="12.75" customHeight="1">
      <c r="B22" s="33">
        <v>210</v>
      </c>
      <c r="C22" s="33">
        <v>-28.686</v>
      </c>
    </row>
    <row r="23" spans="2:3" ht="12.75" customHeight="1">
      <c r="B23" s="33">
        <v>220</v>
      </c>
      <c r="C23" s="33">
        <v>-30.4764</v>
      </c>
    </row>
    <row r="24" spans="2:3" ht="12.75" customHeight="1">
      <c r="B24" s="33">
        <v>230</v>
      </c>
      <c r="C24" s="33">
        <v>-30.9024</v>
      </c>
    </row>
    <row r="25" spans="2:3" ht="12.75" customHeight="1">
      <c r="B25" s="33">
        <v>240</v>
      </c>
      <c r="C25" s="33">
        <v>-28.0013</v>
      </c>
    </row>
    <row r="26" spans="2:3" ht="12.75" customHeight="1">
      <c r="B26" s="33">
        <v>250</v>
      </c>
      <c r="C26" s="33">
        <v>-31.0717</v>
      </c>
    </row>
    <row r="27" spans="2:3" ht="12.75" customHeight="1">
      <c r="B27" s="33">
        <v>260</v>
      </c>
      <c r="C27" s="33">
        <v>-30.9883</v>
      </c>
    </row>
    <row r="28" spans="2:3" ht="12.75" customHeight="1">
      <c r="B28" s="33">
        <v>270</v>
      </c>
      <c r="C28" s="33">
        <v>-31.4599</v>
      </c>
    </row>
    <row r="29" spans="2:3" ht="12.75" customHeight="1">
      <c r="B29" s="33">
        <v>280</v>
      </c>
      <c r="C29" s="33">
        <v>-30.1364</v>
      </c>
    </row>
    <row r="30" spans="2:3" ht="12.75" customHeight="1">
      <c r="B30" s="33">
        <v>290</v>
      </c>
      <c r="C30" s="33">
        <v>-28.6804</v>
      </c>
    </row>
    <row r="31" spans="2:3" ht="12.75" customHeight="1">
      <c r="B31" s="33">
        <v>300</v>
      </c>
      <c r="C31" s="33">
        <v>-28.947</v>
      </c>
    </row>
    <row r="32" spans="2:3" ht="12.75" customHeight="1">
      <c r="B32" s="33">
        <v>310</v>
      </c>
      <c r="C32" s="33">
        <v>-31.0926</v>
      </c>
    </row>
    <row r="33" spans="2:3" ht="12.75" customHeight="1">
      <c r="B33" s="33">
        <v>320</v>
      </c>
      <c r="C33" s="33">
        <v>-32.248</v>
      </c>
    </row>
    <row r="34" spans="2:3" ht="12.75" customHeight="1">
      <c r="B34" s="33">
        <v>330</v>
      </c>
      <c r="C34" s="33">
        <v>-31.752</v>
      </c>
    </row>
    <row r="35" spans="2:3" ht="12.75" customHeight="1">
      <c r="B35" s="33">
        <v>340</v>
      </c>
      <c r="C35" s="33">
        <v>-31.2004</v>
      </c>
    </row>
    <row r="36" spans="2:3" ht="12.75" customHeight="1">
      <c r="B36" s="33">
        <v>350</v>
      </c>
      <c r="C36" s="33">
        <v>-30.9002</v>
      </c>
    </row>
    <row r="37" spans="2:3" ht="12.75" customHeight="1">
      <c r="B37" s="33">
        <v>360</v>
      </c>
      <c r="C37" s="33">
        <v>-31.1996</v>
      </c>
    </row>
    <row r="38" spans="2:3" ht="12.75" customHeight="1">
      <c r="B38" s="33">
        <v>370</v>
      </c>
      <c r="C38" s="33">
        <v>-29.878800000000002</v>
      </c>
    </row>
    <row r="39" spans="2:3" ht="12.75" customHeight="1">
      <c r="B39" s="33">
        <v>380</v>
      </c>
      <c r="C39" s="33">
        <v>-29.3643</v>
      </c>
    </row>
    <row r="40" spans="2:3" ht="12.75" customHeight="1">
      <c r="B40" s="33">
        <v>390</v>
      </c>
      <c r="C40" s="33">
        <v>-31.5069</v>
      </c>
    </row>
    <row r="41" spans="2:3" ht="12.75" customHeight="1">
      <c r="B41" s="33">
        <v>400</v>
      </c>
      <c r="C41" s="33">
        <v>-31.1515</v>
      </c>
    </row>
    <row r="42" spans="2:3" ht="12.75" customHeight="1">
      <c r="B42" s="33">
        <v>410</v>
      </c>
      <c r="C42" s="33">
        <v>-31.5765</v>
      </c>
    </row>
    <row r="43" spans="2:3" ht="12.75" customHeight="1">
      <c r="B43" s="33">
        <v>420</v>
      </c>
      <c r="C43" s="33">
        <v>-29.002</v>
      </c>
    </row>
    <row r="44" spans="2:3" ht="12.75" customHeight="1">
      <c r="B44" s="33">
        <v>430</v>
      </c>
      <c r="C44" s="33">
        <v>-31.8939</v>
      </c>
    </row>
    <row r="45" spans="2:3" ht="12.75" customHeight="1">
      <c r="B45" s="33">
        <v>440</v>
      </c>
      <c r="C45" s="33">
        <v>-32.0237</v>
      </c>
    </row>
    <row r="46" spans="2:3" ht="12.75" customHeight="1">
      <c r="B46" s="33">
        <v>450</v>
      </c>
      <c r="C46" s="33">
        <v>-31.5164</v>
      </c>
    </row>
    <row r="47" spans="2:3" ht="12.75" customHeight="1">
      <c r="B47" s="33">
        <v>460</v>
      </c>
      <c r="C47" s="33">
        <v>-32.034</v>
      </c>
    </row>
    <row r="48" spans="2:3" ht="12.75" customHeight="1">
      <c r="B48" s="33">
        <v>470</v>
      </c>
      <c r="C48" s="33">
        <v>-31.9638</v>
      </c>
    </row>
    <row r="49" spans="2:3" ht="12.75" customHeight="1">
      <c r="B49" s="33">
        <v>480</v>
      </c>
      <c r="C49" s="33">
        <v>-33.3944</v>
      </c>
    </row>
    <row r="50" spans="2:3" ht="12.75" customHeight="1">
      <c r="B50" s="33">
        <v>490</v>
      </c>
      <c r="C50" s="33">
        <v>-30.7235</v>
      </c>
    </row>
    <row r="51" spans="2:3" ht="12.75" customHeight="1">
      <c r="B51" s="33">
        <v>500</v>
      </c>
      <c r="C51" s="33">
        <v>-31.0662</v>
      </c>
    </row>
    <row r="52" spans="2:3" ht="12.75" customHeight="1">
      <c r="B52" s="33">
        <v>510</v>
      </c>
      <c r="C52" s="33">
        <v>-30.3749</v>
      </c>
    </row>
    <row r="53" spans="2:3" ht="12.75" customHeight="1">
      <c r="B53" s="33">
        <v>520</v>
      </c>
      <c r="C53" s="33">
        <v>-31.9036</v>
      </c>
    </row>
    <row r="54" spans="2:3" ht="12.75" customHeight="1">
      <c r="B54" s="33">
        <v>530</v>
      </c>
      <c r="C54" s="33">
        <v>-31.9285</v>
      </c>
    </row>
    <row r="55" spans="2:3" ht="12.75" customHeight="1">
      <c r="B55" s="33">
        <v>540</v>
      </c>
      <c r="C55" s="33">
        <v>-30.1005</v>
      </c>
    </row>
    <row r="56" spans="2:3" ht="12.75" customHeight="1">
      <c r="B56" s="33">
        <v>550</v>
      </c>
      <c r="C56" s="33">
        <v>-32.2777</v>
      </c>
    </row>
    <row r="57" spans="2:3" ht="12.75" customHeight="1">
      <c r="B57" s="33">
        <v>560</v>
      </c>
      <c r="C57" s="33">
        <v>-33.4687</v>
      </c>
    </row>
    <row r="58" spans="2:3" ht="12.75" customHeight="1">
      <c r="B58" s="33">
        <v>570</v>
      </c>
      <c r="C58" s="33">
        <v>-31.4375</v>
      </c>
    </row>
    <row r="59" spans="2:3" ht="12.75" customHeight="1">
      <c r="B59" s="33">
        <v>580</v>
      </c>
      <c r="C59" s="33">
        <v>-32.7887</v>
      </c>
    </row>
    <row r="60" spans="2:3" ht="12.75" customHeight="1">
      <c r="B60" s="33">
        <v>590</v>
      </c>
      <c r="C60" s="33">
        <v>-32.8077</v>
      </c>
    </row>
    <row r="61" spans="2:3" ht="12.75" customHeight="1">
      <c r="B61" s="33">
        <v>600</v>
      </c>
      <c r="C61" s="33">
        <v>-32.1904</v>
      </c>
    </row>
    <row r="62" spans="2:3" ht="12.75" customHeight="1">
      <c r="B62" s="33">
        <v>610</v>
      </c>
      <c r="C62" s="33">
        <v>-31.6174</v>
      </c>
    </row>
    <row r="63" spans="2:3" ht="12.75" customHeight="1">
      <c r="B63" s="33">
        <v>620</v>
      </c>
      <c r="C63" s="33">
        <v>-33.208</v>
      </c>
    </row>
    <row r="64" spans="2:3" ht="12.75" customHeight="1">
      <c r="B64" s="33">
        <v>630</v>
      </c>
      <c r="C64" s="33">
        <v>-31.6032</v>
      </c>
    </row>
    <row r="65" spans="2:3" ht="12.75" customHeight="1">
      <c r="B65" s="33">
        <v>640</v>
      </c>
      <c r="C65" s="33">
        <v>-31.278200000000002</v>
      </c>
    </row>
    <row r="66" spans="2:3" ht="12.75" customHeight="1">
      <c r="B66" s="33">
        <v>650</v>
      </c>
      <c r="C66" s="33">
        <v>-31.0113</v>
      </c>
    </row>
    <row r="67" spans="2:3" ht="12.75" customHeight="1">
      <c r="B67" s="33">
        <v>660</v>
      </c>
      <c r="C67" s="33">
        <v>-30.7174</v>
      </c>
    </row>
    <row r="68" spans="2:3" ht="12.75" customHeight="1">
      <c r="B68" s="33">
        <v>670</v>
      </c>
      <c r="C68" s="33">
        <v>-31.4638</v>
      </c>
    </row>
    <row r="69" spans="2:3" ht="12.75" customHeight="1">
      <c r="B69" s="33">
        <v>680</v>
      </c>
      <c r="C69" s="33">
        <v>-28.1847</v>
      </c>
    </row>
    <row r="70" spans="2:3" ht="12.75" customHeight="1">
      <c r="B70" s="33">
        <v>690</v>
      </c>
      <c r="C70" s="33">
        <v>-28.9096</v>
      </c>
    </row>
    <row r="71" spans="2:3" ht="12.75" customHeight="1">
      <c r="B71" s="33">
        <v>700</v>
      </c>
      <c r="C71" s="33">
        <v>-31.319</v>
      </c>
    </row>
    <row r="72" spans="2:3" ht="12.75" customHeight="1">
      <c r="B72" s="33">
        <v>710</v>
      </c>
      <c r="C72" s="33">
        <v>-32.183</v>
      </c>
    </row>
    <row r="73" spans="2:3" ht="12.75" customHeight="1">
      <c r="B73" s="33">
        <v>720</v>
      </c>
      <c r="C73" s="33">
        <v>-31.8338</v>
      </c>
    </row>
    <row r="74" spans="2:3" ht="12.75" customHeight="1">
      <c r="B74" s="33">
        <v>730</v>
      </c>
      <c r="C74" s="33">
        <v>-32.5259</v>
      </c>
    </row>
    <row r="75" spans="2:3" ht="12.75" customHeight="1">
      <c r="B75" s="33">
        <v>740</v>
      </c>
      <c r="C75" s="33">
        <v>-29.357</v>
      </c>
    </row>
    <row r="76" spans="2:3" ht="12.75" customHeight="1">
      <c r="B76" s="33">
        <v>750</v>
      </c>
      <c r="C76" s="33">
        <v>-32.6816</v>
      </c>
    </row>
    <row r="77" spans="2:3" ht="12.75" customHeight="1">
      <c r="B77" s="33">
        <v>760</v>
      </c>
      <c r="C77" s="33">
        <v>-32.5099</v>
      </c>
    </row>
    <row r="78" spans="2:3" ht="12.75" customHeight="1">
      <c r="B78" s="33">
        <v>770</v>
      </c>
      <c r="C78" s="33">
        <v>-33.6194</v>
      </c>
    </row>
    <row r="79" spans="2:3" ht="12.75" customHeight="1">
      <c r="B79" s="33">
        <v>780</v>
      </c>
      <c r="C79" s="33">
        <v>-32.252</v>
      </c>
    </row>
    <row r="80" spans="2:3" ht="12.75" customHeight="1">
      <c r="B80" s="33">
        <v>790</v>
      </c>
      <c r="C80" s="33">
        <v>-31.5879</v>
      </c>
    </row>
    <row r="81" spans="2:3" ht="12.75" customHeight="1">
      <c r="B81" s="33">
        <v>800</v>
      </c>
      <c r="C81" s="33">
        <v>-34.7731</v>
      </c>
    </row>
    <row r="82" spans="2:3" ht="12.75" customHeight="1">
      <c r="B82" s="33">
        <v>810</v>
      </c>
      <c r="C82" s="33">
        <v>-31.6333</v>
      </c>
    </row>
    <row r="83" spans="2:3" ht="12.75" customHeight="1">
      <c r="B83" s="33">
        <v>820</v>
      </c>
      <c r="C83" s="33">
        <v>-33.2546</v>
      </c>
    </row>
    <row r="84" spans="2:3" ht="12.75" customHeight="1">
      <c r="B84" s="33">
        <v>830</v>
      </c>
      <c r="C84" s="33">
        <v>-30.3565</v>
      </c>
    </row>
    <row r="85" spans="2:3" ht="12.75" customHeight="1">
      <c r="B85" s="33">
        <v>840</v>
      </c>
      <c r="C85" s="33">
        <v>-30.6882</v>
      </c>
    </row>
    <row r="86" spans="2:3" ht="12.75" customHeight="1">
      <c r="B86" s="33">
        <v>850</v>
      </c>
      <c r="C86" s="33">
        <v>-32.2671</v>
      </c>
    </row>
    <row r="87" spans="2:3" ht="12.75" customHeight="1">
      <c r="B87" s="33">
        <v>860</v>
      </c>
      <c r="C87" s="33">
        <v>-31.9366</v>
      </c>
    </row>
    <row r="88" spans="2:3" ht="12.75" customHeight="1">
      <c r="B88" s="33">
        <v>870</v>
      </c>
      <c r="C88" s="33">
        <v>-34.8476</v>
      </c>
    </row>
    <row r="89" spans="2:3" ht="12.75" customHeight="1">
      <c r="B89" s="33">
        <v>880</v>
      </c>
      <c r="C89" s="33">
        <v>-32.7633</v>
      </c>
    </row>
    <row r="90" spans="2:3" ht="12.75" customHeight="1">
      <c r="B90" s="33">
        <v>890</v>
      </c>
      <c r="C90" s="33">
        <v>-33.411</v>
      </c>
    </row>
    <row r="91" spans="2:3" ht="12.75" customHeight="1">
      <c r="B91" s="33">
        <v>900</v>
      </c>
      <c r="C91" s="33">
        <v>-35.4945</v>
      </c>
    </row>
    <row r="92" spans="2:3" ht="12.75" customHeight="1">
      <c r="B92" s="33">
        <v>910</v>
      </c>
      <c r="C92" s="33">
        <v>-30.9056</v>
      </c>
    </row>
    <row r="93" spans="2:3" ht="12.75" customHeight="1">
      <c r="B93" s="33">
        <v>920</v>
      </c>
      <c r="C93" s="33">
        <v>-30.9566</v>
      </c>
    </row>
    <row r="94" spans="2:3" ht="12.75" customHeight="1">
      <c r="B94" s="33">
        <v>930</v>
      </c>
      <c r="C94" s="33">
        <v>-33.1418</v>
      </c>
    </row>
    <row r="95" spans="2:3" ht="12.75" customHeight="1">
      <c r="B95" s="33">
        <v>940</v>
      </c>
      <c r="C95" s="33">
        <v>-33.9327</v>
      </c>
    </row>
    <row r="96" spans="2:3" ht="12.75" customHeight="1">
      <c r="B96" s="33">
        <v>950</v>
      </c>
      <c r="C96" s="33">
        <v>-30.3882</v>
      </c>
    </row>
    <row r="97" spans="2:3" ht="12.75" customHeight="1">
      <c r="B97" s="33">
        <v>960</v>
      </c>
      <c r="C97" s="33">
        <v>-31.1896</v>
      </c>
    </row>
    <row r="98" spans="2:3" ht="12.75" customHeight="1">
      <c r="B98" s="33">
        <v>970</v>
      </c>
      <c r="C98" s="33">
        <v>-33.4201</v>
      </c>
    </row>
    <row r="99" spans="2:3" ht="12.75" customHeight="1">
      <c r="B99" s="33">
        <v>980</v>
      </c>
      <c r="C99" s="33">
        <v>-31.3891</v>
      </c>
    </row>
    <row r="100" spans="2:3" ht="12.75" customHeight="1">
      <c r="B100" s="33">
        <v>990</v>
      </c>
      <c r="C100" s="33">
        <v>-31.2986</v>
      </c>
    </row>
    <row r="101" spans="2:3" ht="12.75" customHeight="1">
      <c r="B101" s="33">
        <v>1000</v>
      </c>
      <c r="C101" s="33">
        <v>-32.1535</v>
      </c>
    </row>
    <row r="102" spans="2:3" ht="12.75" customHeight="1">
      <c r="B102" s="33">
        <v>1010</v>
      </c>
      <c r="C102" s="33">
        <v>-30.2005</v>
      </c>
    </row>
    <row r="103" spans="2:3" ht="12.75" customHeight="1">
      <c r="B103" s="33">
        <v>1020</v>
      </c>
      <c r="C103" s="33">
        <v>-31.8869</v>
      </c>
    </row>
    <row r="104" spans="2:3" ht="12.75" customHeight="1">
      <c r="B104" s="33">
        <v>1030</v>
      </c>
      <c r="C104" s="33">
        <v>-31.849</v>
      </c>
    </row>
    <row r="105" spans="2:3" ht="12.75" customHeight="1">
      <c r="B105" s="33">
        <v>1040</v>
      </c>
      <c r="C105" s="33">
        <v>-31.2666</v>
      </c>
    </row>
    <row r="106" spans="2:3" ht="12.75" customHeight="1">
      <c r="B106" s="33">
        <v>1050</v>
      </c>
      <c r="C106" s="33">
        <v>-30.7137</v>
      </c>
    </row>
    <row r="107" spans="2:3" ht="12.75" customHeight="1">
      <c r="B107" s="33">
        <v>1060</v>
      </c>
      <c r="C107" s="33">
        <v>-32.1192</v>
      </c>
    </row>
    <row r="108" spans="2:3" ht="12.75" customHeight="1">
      <c r="B108" s="33">
        <v>1070</v>
      </c>
      <c r="C108" s="33">
        <v>-31.928</v>
      </c>
    </row>
    <row r="109" spans="2:3" ht="12.75" customHeight="1">
      <c r="B109" s="33">
        <v>1080</v>
      </c>
      <c r="C109" s="33">
        <v>-31.1107</v>
      </c>
    </row>
    <row r="110" spans="2:3" ht="12.75" customHeight="1">
      <c r="B110" s="33">
        <v>1090</v>
      </c>
      <c r="C110" s="33">
        <v>-31.7133</v>
      </c>
    </row>
    <row r="111" spans="2:3" ht="12.75" customHeight="1">
      <c r="B111" s="33">
        <v>1100</v>
      </c>
      <c r="C111" s="33">
        <v>-31.3065</v>
      </c>
    </row>
    <row r="112" spans="2:3" ht="12.75" customHeight="1">
      <c r="B112" s="33">
        <v>1110</v>
      </c>
      <c r="C112" s="33">
        <v>-32.8237</v>
      </c>
    </row>
    <row r="113" spans="2:3" ht="12.75" customHeight="1">
      <c r="B113" s="33">
        <v>1120</v>
      </c>
      <c r="C113" s="33">
        <v>-33.4033</v>
      </c>
    </row>
    <row r="114" spans="2:3" ht="12.75" customHeight="1">
      <c r="B114" s="33">
        <v>1130</v>
      </c>
      <c r="C114" s="33">
        <v>-31.4818</v>
      </c>
    </row>
    <row r="115" spans="2:3" ht="12.75" customHeight="1">
      <c r="B115" s="33">
        <v>1140</v>
      </c>
      <c r="C115" s="33">
        <v>-30.9022</v>
      </c>
    </row>
    <row r="116" spans="2:3" ht="12.75" customHeight="1">
      <c r="B116" s="33">
        <v>1150</v>
      </c>
      <c r="C116" s="33">
        <v>-32.4688</v>
      </c>
    </row>
    <row r="117" spans="2:3" ht="12.75" customHeight="1">
      <c r="B117" s="33">
        <v>1160</v>
      </c>
      <c r="C117" s="33">
        <v>-31.7418</v>
      </c>
    </row>
    <row r="118" spans="2:3" ht="12.75" customHeight="1">
      <c r="B118" s="33">
        <v>1170</v>
      </c>
      <c r="C118" s="33">
        <v>-32.1341</v>
      </c>
    </row>
    <row r="119" spans="2:3" ht="12.75" customHeight="1">
      <c r="B119" s="33">
        <v>1180</v>
      </c>
      <c r="C119" s="33">
        <v>-30.9724</v>
      </c>
    </row>
    <row r="120" spans="2:3" ht="12.75" customHeight="1">
      <c r="B120" s="33">
        <v>1190</v>
      </c>
      <c r="C120" s="33">
        <v>-31.647</v>
      </c>
    </row>
    <row r="121" spans="2:3" ht="12.75" customHeight="1">
      <c r="B121" s="33">
        <v>1200</v>
      </c>
      <c r="C121" s="33">
        <v>-31.3169</v>
      </c>
    </row>
    <row r="122" spans="2:3" ht="12.75" customHeight="1">
      <c r="B122" s="33">
        <v>1210</v>
      </c>
      <c r="C122" s="33">
        <v>-28.5252</v>
      </c>
    </row>
    <row r="123" spans="2:3" ht="12.75" customHeight="1">
      <c r="B123" s="33">
        <v>1220</v>
      </c>
      <c r="C123" s="33">
        <v>-30.368</v>
      </c>
    </row>
    <row r="124" spans="2:3" ht="12.75" customHeight="1">
      <c r="B124" s="33">
        <v>1230</v>
      </c>
      <c r="C124" s="33">
        <v>-29.7832</v>
      </c>
    </row>
    <row r="125" spans="2:3" ht="12.75" customHeight="1">
      <c r="B125" s="33">
        <v>1240</v>
      </c>
      <c r="C125" s="33">
        <v>-29.4533</v>
      </c>
    </row>
    <row r="126" spans="2:3" ht="12.75" customHeight="1">
      <c r="B126" s="33">
        <v>1250</v>
      </c>
      <c r="C126" s="33">
        <v>-29.2097</v>
      </c>
    </row>
    <row r="127" spans="2:3" ht="12.75" customHeight="1">
      <c r="B127" s="33">
        <v>1260</v>
      </c>
      <c r="C127" s="33">
        <v>-27.8466</v>
      </c>
    </row>
    <row r="128" spans="2:3" ht="12.75" customHeight="1">
      <c r="B128" s="33">
        <v>1270</v>
      </c>
      <c r="C128" s="33">
        <v>-28.4007</v>
      </c>
    </row>
    <row r="129" spans="2:3" ht="12.75" customHeight="1">
      <c r="B129" s="33">
        <v>1280</v>
      </c>
      <c r="C129" s="33">
        <v>-31.818</v>
      </c>
    </row>
    <row r="130" spans="2:3" ht="12.75" customHeight="1">
      <c r="B130" s="33">
        <v>1290</v>
      </c>
      <c r="C130" s="33">
        <v>-31.1752</v>
      </c>
    </row>
    <row r="131" spans="2:3" ht="12.75" customHeight="1">
      <c r="B131" s="33">
        <v>1300</v>
      </c>
      <c r="C131" s="33">
        <v>-30.590700000000002</v>
      </c>
    </row>
    <row r="132" spans="2:3" ht="12.75" customHeight="1">
      <c r="B132" s="33">
        <v>1310</v>
      </c>
      <c r="C132" s="33">
        <v>-31.8079</v>
      </c>
    </row>
    <row r="133" spans="2:3" ht="12.75" customHeight="1">
      <c r="B133" s="33">
        <v>1320</v>
      </c>
      <c r="C133" s="33">
        <v>-30.6767</v>
      </c>
    </row>
    <row r="134" spans="2:3" ht="12.75" customHeight="1">
      <c r="B134" s="33">
        <v>1330</v>
      </c>
      <c r="C134" s="33">
        <v>-29.0338</v>
      </c>
    </row>
    <row r="135" spans="2:3" ht="12.75" customHeight="1">
      <c r="B135" s="33">
        <v>1340</v>
      </c>
      <c r="C135" s="33">
        <v>-30.8699</v>
      </c>
    </row>
    <row r="136" spans="2:3" ht="12.75" customHeight="1">
      <c r="B136" s="33">
        <v>1350</v>
      </c>
      <c r="C136" s="33">
        <v>-30.392</v>
      </c>
    </row>
    <row r="137" spans="2:3" ht="12.75" customHeight="1">
      <c r="B137" s="33">
        <v>1360</v>
      </c>
      <c r="C137" s="33">
        <v>-28.8619</v>
      </c>
    </row>
    <row r="138" spans="2:3" ht="12.75" customHeight="1">
      <c r="B138" s="33">
        <v>1370</v>
      </c>
      <c r="C138" s="33">
        <v>-30.4853</v>
      </c>
    </row>
    <row r="139" spans="2:3" ht="12.75" customHeight="1">
      <c r="B139" s="33">
        <v>1380</v>
      </c>
      <c r="C139" s="33">
        <v>-31.7798</v>
      </c>
    </row>
    <row r="140" spans="2:3" ht="12.75" customHeight="1">
      <c r="B140" s="33">
        <v>1390</v>
      </c>
      <c r="C140" s="33">
        <v>-31.8095</v>
      </c>
    </row>
    <row r="141" spans="2:3" ht="12.75" customHeight="1">
      <c r="B141" s="33">
        <v>1400</v>
      </c>
      <c r="C141" s="33">
        <v>-29.6736</v>
      </c>
    </row>
    <row r="142" spans="2:3" ht="12.75" customHeight="1">
      <c r="B142" s="33">
        <v>1410</v>
      </c>
      <c r="C142" s="33">
        <v>-30.8465</v>
      </c>
    </row>
    <row r="143" spans="2:3" ht="12.75" customHeight="1">
      <c r="B143" s="33">
        <v>1420</v>
      </c>
      <c r="C143" s="33">
        <v>-30.6507</v>
      </c>
    </row>
    <row r="144" spans="2:3" ht="12.75" customHeight="1">
      <c r="B144" s="33">
        <v>1430</v>
      </c>
      <c r="C144" s="33">
        <v>-30.5561</v>
      </c>
    </row>
    <row r="145" spans="2:3" ht="12.75" customHeight="1">
      <c r="B145" s="33">
        <v>1440</v>
      </c>
      <c r="C145" s="33">
        <v>-31.9739</v>
      </c>
    </row>
    <row r="146" spans="2:3" ht="12.75" customHeight="1">
      <c r="B146" s="33">
        <v>1450</v>
      </c>
      <c r="C146" s="33">
        <v>-30.2186</v>
      </c>
    </row>
    <row r="147" spans="2:3" ht="12.75" customHeight="1">
      <c r="B147" s="33">
        <v>1460</v>
      </c>
      <c r="C147" s="33">
        <v>-28.5499</v>
      </c>
    </row>
    <row r="148" spans="2:3" ht="12.75" customHeight="1">
      <c r="B148" s="33">
        <v>1470</v>
      </c>
      <c r="C148" s="33">
        <v>-29.2143</v>
      </c>
    </row>
    <row r="149" spans="2:3" ht="12.75" customHeight="1">
      <c r="B149" s="33">
        <v>1480</v>
      </c>
      <c r="C149" s="33">
        <v>-30.529</v>
      </c>
    </row>
    <row r="150" spans="2:3" ht="12.75" customHeight="1">
      <c r="B150" s="33">
        <v>1490</v>
      </c>
      <c r="C150" s="33">
        <v>-31.4553</v>
      </c>
    </row>
    <row r="151" spans="2:3" ht="12.75" customHeight="1">
      <c r="B151" s="33">
        <v>1500</v>
      </c>
      <c r="C151" s="33">
        <v>-29.7085</v>
      </c>
    </row>
    <row r="152" spans="2:3" ht="12.75" customHeight="1">
      <c r="B152" s="33">
        <v>1510</v>
      </c>
      <c r="C152" s="33">
        <v>-30.0721</v>
      </c>
    </row>
    <row r="153" spans="2:3" ht="12.75" customHeight="1">
      <c r="B153" s="33">
        <v>1520</v>
      </c>
      <c r="C153" s="33">
        <v>-30.7784</v>
      </c>
    </row>
    <row r="154" spans="2:3" ht="12.75" customHeight="1">
      <c r="B154" s="33">
        <v>1530</v>
      </c>
      <c r="C154" s="33">
        <v>-30.5227</v>
      </c>
    </row>
    <row r="155" spans="2:3" ht="12.75" customHeight="1">
      <c r="B155" s="33">
        <v>1540</v>
      </c>
      <c r="C155" s="33">
        <v>-29.3286</v>
      </c>
    </row>
    <row r="156" spans="2:3" ht="12.75" customHeight="1">
      <c r="B156" s="33">
        <v>1550</v>
      </c>
      <c r="C156" s="33">
        <v>-28.4327</v>
      </c>
    </row>
    <row r="157" spans="2:3" ht="12.75" customHeight="1">
      <c r="B157" s="33">
        <v>1560</v>
      </c>
      <c r="C157" s="33">
        <v>-30.5206</v>
      </c>
    </row>
    <row r="158" spans="2:3" ht="12.75" customHeight="1">
      <c r="B158" s="33">
        <v>1570</v>
      </c>
      <c r="C158" s="33">
        <v>-31.2179</v>
      </c>
    </row>
    <row r="159" spans="2:3" ht="12.75" customHeight="1">
      <c r="B159" s="33">
        <v>1580</v>
      </c>
      <c r="C159" s="33">
        <v>-30.5269</v>
      </c>
    </row>
    <row r="160" spans="2:3" ht="12.75" customHeight="1">
      <c r="B160" s="33">
        <v>1590</v>
      </c>
      <c r="C160" s="33">
        <v>-28.8044</v>
      </c>
    </row>
    <row r="161" spans="2:3" ht="12.75" customHeight="1">
      <c r="B161" s="33">
        <v>1600</v>
      </c>
      <c r="C161" s="33">
        <v>-28.5143</v>
      </c>
    </row>
    <row r="162" spans="2:3" ht="12.75" customHeight="1">
      <c r="B162" s="33">
        <v>1610</v>
      </c>
      <c r="C162" s="33">
        <v>-28.0958</v>
      </c>
    </row>
    <row r="163" spans="2:3" ht="12.75" customHeight="1">
      <c r="B163" s="33">
        <v>1620</v>
      </c>
      <c r="C163" s="33">
        <v>-29.8526</v>
      </c>
    </row>
    <row r="164" spans="2:3" ht="12.75" customHeight="1">
      <c r="B164" s="33">
        <v>1630</v>
      </c>
      <c r="C164" s="33">
        <v>-30.4914</v>
      </c>
    </row>
    <row r="165" spans="2:3" ht="12.75" customHeight="1">
      <c r="B165" s="33">
        <v>1640</v>
      </c>
      <c r="C165" s="33">
        <v>-31.8691</v>
      </c>
    </row>
    <row r="166" spans="2:3" ht="12.75" customHeight="1">
      <c r="B166" s="33">
        <v>1650</v>
      </c>
      <c r="C166" s="33">
        <v>-32.4219</v>
      </c>
    </row>
    <row r="167" spans="2:3" ht="12.75" customHeight="1">
      <c r="B167" s="33">
        <v>1660</v>
      </c>
      <c r="C167" s="33">
        <v>-32.1303</v>
      </c>
    </row>
    <row r="168" spans="2:3" ht="12.75" customHeight="1">
      <c r="B168" s="33">
        <v>1670</v>
      </c>
      <c r="C168" s="33">
        <v>-31.3728</v>
      </c>
    </row>
    <row r="169" spans="2:3" ht="12.75" customHeight="1">
      <c r="B169" s="33">
        <v>1680</v>
      </c>
      <c r="C169" s="33">
        <v>-28.71</v>
      </c>
    </row>
    <row r="170" spans="2:3" ht="12.75" customHeight="1">
      <c r="B170" s="33">
        <v>1690</v>
      </c>
      <c r="C170" s="33">
        <v>-29.9582</v>
      </c>
    </row>
    <row r="171" spans="2:3" ht="12.75" customHeight="1">
      <c r="B171" s="33">
        <v>1700</v>
      </c>
      <c r="C171" s="33">
        <v>-30.0195</v>
      </c>
    </row>
    <row r="172" spans="2:3" ht="12.75" customHeight="1">
      <c r="B172" s="33">
        <v>1710</v>
      </c>
      <c r="C172" s="33">
        <v>-29.2143</v>
      </c>
    </row>
    <row r="173" spans="2:3" ht="12.75" customHeight="1">
      <c r="B173" s="33">
        <v>1720</v>
      </c>
      <c r="C173" s="33">
        <v>-29.8259</v>
      </c>
    </row>
    <row r="174" spans="2:3" ht="12.75" customHeight="1">
      <c r="B174" s="33">
        <v>1730</v>
      </c>
      <c r="C174" s="33">
        <v>-30.0905</v>
      </c>
    </row>
    <row r="175" spans="2:3" ht="12.75" customHeight="1">
      <c r="B175" s="33">
        <v>1740</v>
      </c>
      <c r="C175" s="33">
        <v>-29.6209</v>
      </c>
    </row>
    <row r="176" spans="2:3" ht="12.75" customHeight="1">
      <c r="B176" s="33">
        <v>1750</v>
      </c>
      <c r="C176" s="33">
        <v>-30.0161</v>
      </c>
    </row>
    <row r="177" spans="2:3" ht="12.75" customHeight="1">
      <c r="B177" s="33">
        <v>1760</v>
      </c>
      <c r="C177" s="33">
        <v>-30.3333</v>
      </c>
    </row>
    <row r="178" spans="2:3" ht="12.75" customHeight="1">
      <c r="B178" s="33">
        <v>1770</v>
      </c>
      <c r="C178" s="33">
        <v>-30.4928</v>
      </c>
    </row>
    <row r="179" spans="2:3" ht="12.75" customHeight="1">
      <c r="B179" s="33">
        <v>1780</v>
      </c>
      <c r="C179" s="33">
        <v>-31.6228</v>
      </c>
    </row>
    <row r="180" spans="2:3" ht="12.75" customHeight="1">
      <c r="B180" s="33">
        <v>1790</v>
      </c>
      <c r="C180" s="33">
        <v>-32.8423</v>
      </c>
    </row>
    <row r="181" spans="2:3" ht="12.75" customHeight="1">
      <c r="B181" s="33">
        <v>1800</v>
      </c>
      <c r="C181" s="33">
        <v>-33.9412</v>
      </c>
    </row>
    <row r="182" spans="2:3" ht="12.75" customHeight="1">
      <c r="B182" s="33">
        <v>1810</v>
      </c>
      <c r="C182" s="33">
        <v>-34.0775</v>
      </c>
    </row>
    <row r="183" spans="2:3" ht="12.75" customHeight="1">
      <c r="B183" s="33">
        <v>1820</v>
      </c>
      <c r="C183" s="33">
        <v>-30.9642</v>
      </c>
    </row>
    <row r="184" spans="2:3" ht="12.75" customHeight="1">
      <c r="B184" s="33">
        <v>1830</v>
      </c>
      <c r="C184" s="33">
        <v>-30.5422</v>
      </c>
    </row>
    <row r="185" spans="2:3" ht="12.75" customHeight="1">
      <c r="B185" s="33">
        <v>1840</v>
      </c>
      <c r="C185" s="33">
        <v>-32.1995</v>
      </c>
    </row>
    <row r="186" spans="2:3" ht="12.75" customHeight="1">
      <c r="B186" s="33">
        <v>1850</v>
      </c>
      <c r="C186" s="33">
        <v>-31.0227</v>
      </c>
    </row>
    <row r="187" spans="2:3" ht="12.75" customHeight="1">
      <c r="B187" s="33">
        <v>1860</v>
      </c>
      <c r="C187" s="33">
        <v>-31.1069</v>
      </c>
    </row>
    <row r="188" spans="2:3" ht="12.75" customHeight="1">
      <c r="B188" s="33">
        <v>1870</v>
      </c>
      <c r="C188" s="33">
        <v>-31.5471</v>
      </c>
    </row>
    <row r="189" spans="2:3" ht="12.75" customHeight="1">
      <c r="B189" s="33">
        <v>1880</v>
      </c>
      <c r="C189" s="33">
        <v>-31.812</v>
      </c>
    </row>
    <row r="190" spans="2:3" ht="12.75" customHeight="1">
      <c r="B190" s="33">
        <v>1890</v>
      </c>
      <c r="C190" s="33">
        <v>-31.3494</v>
      </c>
    </row>
    <row r="191" spans="2:3" ht="12.75" customHeight="1">
      <c r="B191" s="33">
        <v>1900</v>
      </c>
      <c r="C191" s="33">
        <v>-31.1526</v>
      </c>
    </row>
    <row r="192" spans="2:3" ht="12.75" customHeight="1">
      <c r="B192" s="33">
        <v>1910</v>
      </c>
      <c r="C192" s="33">
        <v>-32.7793</v>
      </c>
    </row>
    <row r="193" spans="2:3" ht="12.75" customHeight="1">
      <c r="B193" s="33">
        <v>1920</v>
      </c>
      <c r="C193" s="33">
        <v>-32.6166</v>
      </c>
    </row>
    <row r="194" spans="2:3" ht="12.75" customHeight="1">
      <c r="B194" s="33">
        <v>1930</v>
      </c>
      <c r="C194" s="33">
        <v>-32.7965</v>
      </c>
    </row>
    <row r="195" spans="2:3" ht="12.75" customHeight="1">
      <c r="B195" s="33">
        <v>1940</v>
      </c>
      <c r="C195" s="33">
        <v>-30.6929</v>
      </c>
    </row>
    <row r="196" spans="2:3" ht="12.75" customHeight="1">
      <c r="B196" s="33">
        <v>1950</v>
      </c>
      <c r="C196" s="33">
        <v>-32.5536</v>
      </c>
    </row>
    <row r="197" spans="2:3" ht="12.75" customHeight="1">
      <c r="B197" s="33">
        <v>1960</v>
      </c>
      <c r="C197" s="33">
        <v>-31.9432</v>
      </c>
    </row>
    <row r="198" spans="2:3" ht="12.75" customHeight="1">
      <c r="B198" s="33">
        <v>1970</v>
      </c>
      <c r="C198" s="33">
        <v>-31.6547</v>
      </c>
    </row>
    <row r="199" spans="2:3" ht="12.75" customHeight="1">
      <c r="B199" s="33">
        <v>1980</v>
      </c>
      <c r="C199" s="33">
        <v>-30.7658</v>
      </c>
    </row>
    <row r="200" spans="2:3" ht="12.75" customHeight="1">
      <c r="B200" s="33">
        <v>1990</v>
      </c>
      <c r="C200" s="33">
        <v>-31.0707</v>
      </c>
    </row>
    <row r="201" spans="2:3" ht="12.75" customHeight="1">
      <c r="B201" s="33">
        <v>2000</v>
      </c>
      <c r="C201" s="33">
        <v>-30.4106</v>
      </c>
    </row>
    <row r="202" spans="2:3" ht="12.75" customHeight="1">
      <c r="B202" s="33">
        <v>2010</v>
      </c>
      <c r="C202" s="33">
        <v>-31.0166</v>
      </c>
    </row>
    <row r="203" spans="2:3" ht="12.75" customHeight="1">
      <c r="B203" s="33">
        <v>2020</v>
      </c>
      <c r="C203" s="33">
        <v>-31.2596</v>
      </c>
    </row>
    <row r="204" spans="2:3" ht="12.75" customHeight="1">
      <c r="B204" s="33">
        <v>2030</v>
      </c>
      <c r="C204" s="33">
        <v>-30.2994</v>
      </c>
    </row>
    <row r="205" spans="2:3" ht="12.75" customHeight="1">
      <c r="B205" s="33">
        <v>2040</v>
      </c>
      <c r="C205" s="33">
        <v>-29.47</v>
      </c>
    </row>
    <row r="206" spans="2:3" ht="12.75" customHeight="1">
      <c r="B206" s="33">
        <v>2050</v>
      </c>
      <c r="C206" s="33">
        <v>-30.8249</v>
      </c>
    </row>
    <row r="207" spans="2:3" ht="12.75" customHeight="1">
      <c r="B207" s="33">
        <v>2060</v>
      </c>
      <c r="C207" s="33">
        <v>-31.21</v>
      </c>
    </row>
    <row r="208" spans="2:3" ht="12.75" customHeight="1">
      <c r="B208" s="33">
        <v>2070</v>
      </c>
      <c r="C208" s="33">
        <v>-30.0348</v>
      </c>
    </row>
    <row r="209" spans="2:3" ht="12.75" customHeight="1">
      <c r="B209" s="33">
        <v>2080</v>
      </c>
      <c r="C209" s="33">
        <v>-30.01</v>
      </c>
    </row>
    <row r="210" spans="2:3" ht="12.75" customHeight="1">
      <c r="B210" s="33">
        <v>2090</v>
      </c>
      <c r="C210" s="33">
        <v>-31.5506</v>
      </c>
    </row>
    <row r="211" spans="2:3" ht="12.75" customHeight="1">
      <c r="B211" s="33">
        <v>2100</v>
      </c>
      <c r="C211" s="33">
        <v>-35.415</v>
      </c>
    </row>
    <row r="212" spans="2:3" ht="12.75" customHeight="1">
      <c r="B212" s="33">
        <v>2110</v>
      </c>
      <c r="C212" s="33">
        <v>-34.6354</v>
      </c>
    </row>
    <row r="213" spans="2:3" ht="12.75" customHeight="1">
      <c r="B213" s="33">
        <v>2120</v>
      </c>
      <c r="C213" s="33">
        <v>-32.9212</v>
      </c>
    </row>
    <row r="214" spans="2:3" ht="12.75" customHeight="1">
      <c r="B214" s="33">
        <v>2130</v>
      </c>
      <c r="C214" s="33">
        <v>-30.8371</v>
      </c>
    </row>
    <row r="215" spans="2:3" ht="12.75" customHeight="1">
      <c r="B215" s="33">
        <v>2140</v>
      </c>
      <c r="C215" s="33">
        <v>-31.6862</v>
      </c>
    </row>
    <row r="216" spans="2:3" ht="12.75" customHeight="1">
      <c r="B216" s="33">
        <v>2150</v>
      </c>
      <c r="C216" s="33">
        <v>-31.0039</v>
      </c>
    </row>
    <row r="217" spans="2:3" ht="12.75" customHeight="1">
      <c r="B217" s="33">
        <v>2160</v>
      </c>
      <c r="C217" s="33">
        <v>-29.9502</v>
      </c>
    </row>
    <row r="218" spans="2:3" ht="12.75" customHeight="1">
      <c r="B218" s="33">
        <v>2170</v>
      </c>
      <c r="C218" s="33">
        <v>-30.2035</v>
      </c>
    </row>
    <row r="219" spans="2:3" ht="12.75" customHeight="1">
      <c r="B219" s="33">
        <v>2180</v>
      </c>
      <c r="C219" s="33">
        <v>-29.1082</v>
      </c>
    </row>
    <row r="220" spans="2:3" ht="12.75" customHeight="1">
      <c r="B220" s="33">
        <v>2190</v>
      </c>
      <c r="C220" s="33">
        <v>-27.1904</v>
      </c>
    </row>
    <row r="221" spans="2:3" ht="12.75" customHeight="1">
      <c r="B221" s="33">
        <v>2200</v>
      </c>
      <c r="C221" s="33">
        <v>-28.6633</v>
      </c>
    </row>
    <row r="222" spans="2:3" ht="12.75" customHeight="1">
      <c r="B222" s="33">
        <v>2210</v>
      </c>
      <c r="C222" s="33">
        <v>-29.6978</v>
      </c>
    </row>
    <row r="223" spans="2:3" ht="12.75" customHeight="1">
      <c r="B223" s="33">
        <v>2220</v>
      </c>
      <c r="C223" s="33">
        <v>-33.247</v>
      </c>
    </row>
    <row r="224" spans="2:3" ht="12.75" customHeight="1">
      <c r="B224" s="33">
        <v>2230</v>
      </c>
      <c r="C224" s="33">
        <v>-33.902</v>
      </c>
    </row>
    <row r="225" spans="2:3" ht="12.75" customHeight="1">
      <c r="B225" s="33">
        <v>2240</v>
      </c>
      <c r="C225" s="33">
        <v>-30.743</v>
      </c>
    </row>
    <row r="226" spans="2:3" ht="12.75" customHeight="1">
      <c r="B226" s="33">
        <v>2250</v>
      </c>
      <c r="C226" s="33">
        <v>-32.17</v>
      </c>
    </row>
    <row r="227" spans="2:3" ht="12.75" customHeight="1">
      <c r="B227" s="33">
        <v>2260</v>
      </c>
      <c r="C227" s="33">
        <v>-31.8155</v>
      </c>
    </row>
    <row r="228" spans="2:3" ht="12.75" customHeight="1">
      <c r="B228" s="33">
        <v>2270</v>
      </c>
      <c r="C228" s="33">
        <v>-33.033</v>
      </c>
    </row>
    <row r="229" spans="2:3" ht="12.75" customHeight="1">
      <c r="B229" s="33">
        <v>2280</v>
      </c>
      <c r="C229" s="33">
        <v>-34.9704</v>
      </c>
    </row>
    <row r="230" spans="2:3" ht="12.75" customHeight="1">
      <c r="B230" s="33">
        <v>2290</v>
      </c>
      <c r="C230" s="33">
        <v>-36.3072</v>
      </c>
    </row>
    <row r="231" spans="2:3" ht="12.75" customHeight="1">
      <c r="B231" s="33">
        <v>2300</v>
      </c>
      <c r="C231" s="33">
        <v>-33.7213</v>
      </c>
    </row>
    <row r="232" spans="2:3" ht="12.75" customHeight="1">
      <c r="B232" s="33">
        <v>2310</v>
      </c>
      <c r="C232" s="33">
        <v>-31.9183</v>
      </c>
    </row>
    <row r="233" spans="2:3" ht="12.75" customHeight="1">
      <c r="B233" s="33">
        <v>2320</v>
      </c>
      <c r="C233" s="33">
        <v>-31.0017</v>
      </c>
    </row>
    <row r="234" spans="2:3" ht="12.75" customHeight="1">
      <c r="B234" s="33">
        <v>2330</v>
      </c>
      <c r="C234" s="33">
        <v>-31.4184</v>
      </c>
    </row>
    <row r="235" spans="2:3" ht="12.75" customHeight="1">
      <c r="B235" s="33">
        <v>2340</v>
      </c>
      <c r="C235" s="33">
        <v>-33.1276</v>
      </c>
    </row>
    <row r="236" spans="2:3" ht="12.75" customHeight="1">
      <c r="B236" s="33">
        <v>2350</v>
      </c>
      <c r="C236" s="33">
        <v>-34.0896</v>
      </c>
    </row>
    <row r="237" spans="2:3" ht="12.75" customHeight="1">
      <c r="B237" s="33">
        <v>2360</v>
      </c>
      <c r="C237" s="33">
        <v>-32.6114</v>
      </c>
    </row>
    <row r="238" spans="2:3" ht="12.75" customHeight="1">
      <c r="B238" s="33">
        <v>2370</v>
      </c>
      <c r="C238" s="33">
        <v>-33.6177</v>
      </c>
    </row>
    <row r="239" spans="2:3" ht="12.75" customHeight="1">
      <c r="B239" s="33">
        <v>2380</v>
      </c>
      <c r="C239" s="33">
        <v>-33.6984</v>
      </c>
    </row>
    <row r="240" spans="2:3" ht="12.75" customHeight="1">
      <c r="B240" s="33">
        <v>2390</v>
      </c>
      <c r="C240" s="33">
        <v>-33.7277</v>
      </c>
    </row>
    <row r="241" spans="2:3" ht="12.75" customHeight="1">
      <c r="B241" s="33">
        <v>2400</v>
      </c>
      <c r="C241" s="33">
        <v>-34.7362</v>
      </c>
    </row>
    <row r="242" spans="2:3" ht="12.75" customHeight="1">
      <c r="B242" s="33">
        <v>2410</v>
      </c>
      <c r="C242" s="33">
        <v>-34.1453</v>
      </c>
    </row>
    <row r="243" spans="2:3" ht="12.75" customHeight="1">
      <c r="B243" s="33">
        <v>2420</v>
      </c>
      <c r="C243" s="33">
        <v>-32.308</v>
      </c>
    </row>
    <row r="244" spans="2:3" ht="12.75" customHeight="1">
      <c r="B244" s="33">
        <v>2430</v>
      </c>
      <c r="C244" s="33">
        <v>-32.2257</v>
      </c>
    </row>
    <row r="245" spans="2:3" ht="12.75" customHeight="1">
      <c r="B245" s="33">
        <v>2440</v>
      </c>
      <c r="C245" s="33">
        <v>-33.5039</v>
      </c>
    </row>
    <row r="246" spans="2:3" ht="12.75" customHeight="1">
      <c r="B246" s="33">
        <v>2450</v>
      </c>
      <c r="C246" s="33">
        <v>-33.8418</v>
      </c>
    </row>
    <row r="247" spans="2:3" ht="12.75" customHeight="1">
      <c r="B247" s="33">
        <v>2460</v>
      </c>
      <c r="C247" s="33">
        <v>-32.6525</v>
      </c>
    </row>
    <row r="248" spans="2:3" ht="12.75" customHeight="1">
      <c r="B248" s="33">
        <v>2470</v>
      </c>
      <c r="C248" s="33">
        <v>-32.3898</v>
      </c>
    </row>
    <row r="249" spans="2:3" ht="12.75" customHeight="1">
      <c r="B249" s="33">
        <v>2480</v>
      </c>
      <c r="C249" s="33">
        <v>-32.2661</v>
      </c>
    </row>
    <row r="250" spans="2:3" ht="12.75" customHeight="1">
      <c r="B250" s="33">
        <v>2490</v>
      </c>
      <c r="C250" s="33">
        <v>-32.3288</v>
      </c>
    </row>
    <row r="251" spans="2:3" ht="12.75" customHeight="1">
      <c r="B251" s="33">
        <v>2500</v>
      </c>
      <c r="C251" s="33">
        <v>-32.4912</v>
      </c>
    </row>
    <row r="252" spans="2:3" ht="12.75" customHeight="1">
      <c r="B252" s="33">
        <v>2510</v>
      </c>
      <c r="C252" s="33">
        <v>-32.7696</v>
      </c>
    </row>
    <row r="253" spans="2:3" ht="12.75" customHeight="1">
      <c r="B253" s="33">
        <v>2520</v>
      </c>
      <c r="C253" s="33">
        <v>-32.8213</v>
      </c>
    </row>
    <row r="254" spans="2:3" ht="12.75" customHeight="1">
      <c r="B254" s="33">
        <v>2530</v>
      </c>
      <c r="C254" s="33">
        <v>-34.0341</v>
      </c>
    </row>
    <row r="255" spans="2:3" ht="12.75" customHeight="1">
      <c r="B255" s="33">
        <v>2540</v>
      </c>
      <c r="C255" s="33">
        <v>-34.5155</v>
      </c>
    </row>
    <row r="256" spans="2:3" ht="12.75" customHeight="1">
      <c r="B256" s="33">
        <v>2550</v>
      </c>
      <c r="C256" s="33">
        <v>-31.5338</v>
      </c>
    </row>
    <row r="257" spans="2:3" ht="12.75" customHeight="1">
      <c r="B257" s="33">
        <v>2560</v>
      </c>
      <c r="C257" s="33">
        <v>-29.2293</v>
      </c>
    </row>
    <row r="258" spans="2:3" ht="12.75" customHeight="1">
      <c r="B258" s="33">
        <v>2570</v>
      </c>
      <c r="C258" s="33">
        <v>-29.2916</v>
      </c>
    </row>
    <row r="259" spans="2:3" ht="12.75" customHeight="1">
      <c r="B259" s="33">
        <v>2580</v>
      </c>
      <c r="C259" s="33">
        <v>-32.733</v>
      </c>
    </row>
    <row r="260" spans="2:3" ht="12.75" customHeight="1">
      <c r="B260" s="33">
        <v>2590</v>
      </c>
      <c r="C260" s="33">
        <v>-36.1773</v>
      </c>
    </row>
    <row r="261" spans="2:3" ht="12.75" customHeight="1">
      <c r="B261" s="33">
        <v>2600</v>
      </c>
      <c r="C261" s="33">
        <v>-36.4484</v>
      </c>
    </row>
    <row r="262" spans="2:3" ht="12.75" customHeight="1">
      <c r="B262" s="33">
        <v>2610</v>
      </c>
      <c r="C262" s="33">
        <v>-34.7052</v>
      </c>
    </row>
    <row r="263" spans="2:3" ht="12.75" customHeight="1">
      <c r="B263" s="33">
        <v>2620</v>
      </c>
      <c r="C263" s="33">
        <v>-30.918</v>
      </c>
    </row>
    <row r="264" spans="2:3" ht="12.75" customHeight="1">
      <c r="B264" s="33">
        <v>2630</v>
      </c>
      <c r="C264" s="33">
        <v>-32.8016</v>
      </c>
    </row>
    <row r="265" spans="2:3" ht="12.75" customHeight="1">
      <c r="B265" s="33">
        <v>2640</v>
      </c>
      <c r="C265" s="33">
        <v>-33.6606</v>
      </c>
    </row>
    <row r="266" spans="2:3" ht="12.75" customHeight="1">
      <c r="B266" s="33">
        <v>2650</v>
      </c>
      <c r="C266" s="33">
        <v>-33.8168</v>
      </c>
    </row>
    <row r="267" spans="2:3" ht="12.75" customHeight="1">
      <c r="B267" s="33">
        <v>2660</v>
      </c>
      <c r="C267" s="33">
        <v>-34.4178</v>
      </c>
    </row>
    <row r="268" spans="2:3" ht="12.75" customHeight="1">
      <c r="B268" s="33">
        <v>2670</v>
      </c>
      <c r="C268" s="33">
        <v>-33.9754</v>
      </c>
    </row>
    <row r="269" spans="2:3" ht="12.75" customHeight="1">
      <c r="B269" s="33">
        <v>2680</v>
      </c>
      <c r="C269" s="33">
        <v>-33.3583</v>
      </c>
    </row>
    <row r="270" spans="2:3" ht="12.75" customHeight="1">
      <c r="B270" s="33">
        <v>2690</v>
      </c>
      <c r="C270" s="33">
        <v>-32.6026</v>
      </c>
    </row>
    <row r="271" spans="2:3" ht="12.75" customHeight="1">
      <c r="B271" s="33">
        <v>2700</v>
      </c>
      <c r="C271" s="33">
        <v>-31.208</v>
      </c>
    </row>
    <row r="272" spans="2:3" ht="12.75" customHeight="1">
      <c r="B272" s="33">
        <v>2710</v>
      </c>
      <c r="C272" s="33">
        <v>-32.2078</v>
      </c>
    </row>
    <row r="273" spans="2:3" ht="12.75" customHeight="1">
      <c r="B273" s="33">
        <v>2720</v>
      </c>
      <c r="C273" s="33">
        <v>-34.1579</v>
      </c>
    </row>
    <row r="274" spans="2:3" ht="12.75" customHeight="1">
      <c r="B274" s="33">
        <v>2730</v>
      </c>
      <c r="C274" s="33">
        <v>-31.7302</v>
      </c>
    </row>
    <row r="275" spans="2:3" ht="12.75" customHeight="1">
      <c r="B275" s="33">
        <v>2740</v>
      </c>
      <c r="C275" s="33">
        <v>-30.3465</v>
      </c>
    </row>
    <row r="276" spans="2:3" ht="12.75" customHeight="1">
      <c r="B276" s="33">
        <v>2750</v>
      </c>
      <c r="C276" s="33">
        <v>-30.8874</v>
      </c>
    </row>
    <row r="277" spans="2:3" ht="12.75" customHeight="1">
      <c r="B277" s="33">
        <v>2760</v>
      </c>
      <c r="C277" s="33">
        <v>-30.7245</v>
      </c>
    </row>
    <row r="278" spans="2:3" ht="12.75" customHeight="1">
      <c r="B278" s="33">
        <v>2770</v>
      </c>
      <c r="C278" s="33">
        <v>-30.3642</v>
      </c>
    </row>
    <row r="279" spans="2:3" ht="12.75" customHeight="1">
      <c r="B279" s="33">
        <v>2780</v>
      </c>
      <c r="C279" s="33">
        <v>-32.6921</v>
      </c>
    </row>
    <row r="280" spans="2:3" ht="12.75" customHeight="1">
      <c r="B280" s="33">
        <v>2790</v>
      </c>
      <c r="C280" s="33">
        <v>-35.0519</v>
      </c>
    </row>
    <row r="281" spans="2:3" ht="12.75" customHeight="1">
      <c r="B281" s="33">
        <v>2800</v>
      </c>
      <c r="C281" s="33">
        <v>-34.6124</v>
      </c>
    </row>
    <row r="282" spans="2:3" ht="12.75" customHeight="1">
      <c r="B282" s="33">
        <v>2810</v>
      </c>
      <c r="C282" s="33">
        <v>-33.9163</v>
      </c>
    </row>
    <row r="283" spans="2:3" ht="12.75" customHeight="1">
      <c r="B283" s="33">
        <v>2820</v>
      </c>
      <c r="C283" s="33">
        <v>-33.1439</v>
      </c>
    </row>
    <row r="284" spans="2:3" ht="12.75" customHeight="1">
      <c r="B284" s="33">
        <v>2830</v>
      </c>
      <c r="C284" s="33">
        <v>-32.7478</v>
      </c>
    </row>
    <row r="285" spans="2:3" ht="12.75" customHeight="1">
      <c r="B285" s="33">
        <v>2840</v>
      </c>
      <c r="C285" s="33">
        <v>-32.3718</v>
      </c>
    </row>
    <row r="286" spans="2:3" ht="12.75" customHeight="1">
      <c r="B286" s="33">
        <v>2850</v>
      </c>
      <c r="C286" s="33">
        <v>-30.501</v>
      </c>
    </row>
    <row r="287" spans="2:3" ht="12.75" customHeight="1">
      <c r="B287" s="33">
        <v>2860</v>
      </c>
      <c r="C287" s="33">
        <v>-29.6438</v>
      </c>
    </row>
    <row r="288" spans="2:3" ht="12.75" customHeight="1">
      <c r="B288" s="33">
        <v>2870</v>
      </c>
      <c r="C288" s="33">
        <v>-30.6998</v>
      </c>
    </row>
    <row r="289" spans="2:3" ht="12.75" customHeight="1">
      <c r="B289" s="33">
        <v>2880</v>
      </c>
      <c r="C289" s="33">
        <v>-31.4185</v>
      </c>
    </row>
    <row r="290" spans="2:3" ht="12.75" customHeight="1">
      <c r="B290" s="33">
        <v>2890</v>
      </c>
      <c r="C290" s="33">
        <v>-29.7509</v>
      </c>
    </row>
    <row r="291" spans="2:3" ht="12.75" customHeight="1">
      <c r="B291" s="33">
        <v>2900</v>
      </c>
      <c r="C291" s="33">
        <v>-30.4482</v>
      </c>
    </row>
    <row r="292" spans="2:3" ht="12.75" customHeight="1">
      <c r="B292" s="33">
        <v>2910</v>
      </c>
      <c r="C292" s="33">
        <v>-31.0981</v>
      </c>
    </row>
    <row r="293" spans="2:3" ht="12.75" customHeight="1">
      <c r="B293" s="33">
        <v>2920</v>
      </c>
      <c r="C293" s="33">
        <v>-30.2106</v>
      </c>
    </row>
    <row r="294" spans="2:3" ht="12.75" customHeight="1">
      <c r="B294" s="33">
        <v>2930</v>
      </c>
      <c r="C294" s="33">
        <v>-30.919</v>
      </c>
    </row>
    <row r="295" spans="2:3" ht="12.75" customHeight="1">
      <c r="B295" s="33">
        <v>2940</v>
      </c>
      <c r="C295" s="33">
        <v>-30.6556</v>
      </c>
    </row>
    <row r="296" spans="2:3" ht="12.75" customHeight="1">
      <c r="B296" s="33">
        <v>2950</v>
      </c>
      <c r="C296" s="33">
        <v>-31.0362</v>
      </c>
    </row>
    <row r="297" spans="2:3" ht="12.75" customHeight="1">
      <c r="B297" s="33">
        <v>2960</v>
      </c>
      <c r="C297" s="33">
        <v>-31.331</v>
      </c>
    </row>
    <row r="298" spans="2:3" ht="12.75" customHeight="1">
      <c r="B298" s="33">
        <v>2970</v>
      </c>
      <c r="C298" s="33">
        <v>-31.9922</v>
      </c>
    </row>
    <row r="299" spans="2:3" ht="12.75" customHeight="1">
      <c r="B299" s="33">
        <v>2980</v>
      </c>
      <c r="C299" s="33">
        <v>-31.6933</v>
      </c>
    </row>
    <row r="300" spans="2:3" ht="12.75" customHeight="1">
      <c r="B300" s="33">
        <v>2990</v>
      </c>
      <c r="C300" s="33">
        <v>-30.9259</v>
      </c>
    </row>
    <row r="301" spans="2:3" ht="12.75" customHeight="1">
      <c r="B301" s="33">
        <v>3000</v>
      </c>
      <c r="C301" s="33">
        <v>-31.6422</v>
      </c>
    </row>
    <row r="302" spans="2:3" ht="12.75" customHeight="1">
      <c r="B302" s="33">
        <v>3010</v>
      </c>
      <c r="C302" s="33">
        <v>-33.7804</v>
      </c>
    </row>
    <row r="303" spans="2:3" ht="12.75" customHeight="1">
      <c r="B303" s="33">
        <v>3020</v>
      </c>
      <c r="C303" s="33">
        <v>-33.4854</v>
      </c>
    </row>
    <row r="304" spans="2:3" ht="12.75" customHeight="1">
      <c r="B304" s="33">
        <v>3030</v>
      </c>
      <c r="C304" s="33">
        <v>-33.1194</v>
      </c>
    </row>
    <row r="305" spans="2:3" ht="12.75" customHeight="1">
      <c r="B305" s="33">
        <v>3040</v>
      </c>
      <c r="C305" s="33">
        <v>-32.45</v>
      </c>
    </row>
    <row r="306" spans="2:3" ht="12.75" customHeight="1">
      <c r="B306" s="33">
        <v>3050</v>
      </c>
      <c r="C306" s="33">
        <v>-32.0583</v>
      </c>
    </row>
    <row r="307" spans="2:3" ht="12.75" customHeight="1">
      <c r="B307" s="33">
        <v>3060</v>
      </c>
      <c r="C307" s="33">
        <v>-31.844</v>
      </c>
    </row>
    <row r="308" spans="2:3" ht="12.75" customHeight="1">
      <c r="B308" s="33">
        <v>3070</v>
      </c>
      <c r="C308" s="33">
        <v>-32.0591</v>
      </c>
    </row>
    <row r="309" spans="2:3" ht="12.75" customHeight="1">
      <c r="B309" s="33">
        <v>3080</v>
      </c>
      <c r="C309" s="33">
        <v>-31.9436</v>
      </c>
    </row>
    <row r="310" spans="2:3" ht="12.75" customHeight="1">
      <c r="B310" s="33">
        <v>3090</v>
      </c>
      <c r="C310" s="33">
        <v>-31.7954</v>
      </c>
    </row>
    <row r="311" spans="2:3" ht="12.75" customHeight="1">
      <c r="B311" s="33">
        <v>3100</v>
      </c>
      <c r="C311" s="33">
        <v>-32.6589</v>
      </c>
    </row>
    <row r="312" spans="2:3" ht="12.75" customHeight="1">
      <c r="B312" s="33">
        <v>3110</v>
      </c>
      <c r="C312" s="33">
        <v>-32.6422</v>
      </c>
    </row>
    <row r="313" spans="2:3" ht="12.75" customHeight="1">
      <c r="B313" s="33">
        <v>3120</v>
      </c>
      <c r="C313" s="33">
        <v>-30.3191</v>
      </c>
    </row>
    <row r="314" spans="2:3" ht="12.75" customHeight="1">
      <c r="B314" s="33">
        <v>3130</v>
      </c>
      <c r="C314" s="33">
        <v>-29.4</v>
      </c>
    </row>
    <row r="315" spans="2:3" ht="12.75" customHeight="1">
      <c r="B315" s="33">
        <v>3140</v>
      </c>
      <c r="C315" s="33">
        <v>-32.1084</v>
      </c>
    </row>
    <row r="316" spans="2:3" ht="12.75" customHeight="1">
      <c r="B316" s="33">
        <v>3150</v>
      </c>
      <c r="C316" s="33">
        <v>-33.6937</v>
      </c>
    </row>
    <row r="317" spans="2:3" ht="12.75" customHeight="1">
      <c r="B317" s="33">
        <v>3160</v>
      </c>
      <c r="C317" s="33">
        <v>-33.666</v>
      </c>
    </row>
    <row r="318" spans="2:3" ht="12.75" customHeight="1">
      <c r="B318" s="33">
        <v>3170</v>
      </c>
      <c r="C318" s="33">
        <v>-33.9839</v>
      </c>
    </row>
    <row r="319" spans="2:3" ht="12.75" customHeight="1">
      <c r="B319" s="33">
        <v>3180</v>
      </c>
      <c r="C319" s="33">
        <v>-34.2341</v>
      </c>
    </row>
    <row r="320" spans="2:3" ht="12.75" customHeight="1">
      <c r="B320" s="33">
        <v>3190</v>
      </c>
      <c r="C320" s="33">
        <v>-33.561</v>
      </c>
    </row>
    <row r="321" spans="2:3" ht="12.75" customHeight="1">
      <c r="B321" s="33">
        <v>3200</v>
      </c>
      <c r="C321" s="33">
        <v>-31.9684</v>
      </c>
    </row>
    <row r="322" spans="2:3" ht="12.75" customHeight="1">
      <c r="B322" s="33">
        <v>3210</v>
      </c>
      <c r="C322" s="33">
        <v>-29.86</v>
      </c>
    </row>
    <row r="323" spans="2:3" ht="12.75" customHeight="1">
      <c r="B323" s="33">
        <v>3220</v>
      </c>
      <c r="C323" s="33">
        <v>-29.8503</v>
      </c>
    </row>
    <row r="324" spans="2:3" ht="12.75" customHeight="1">
      <c r="B324" s="33">
        <v>3230</v>
      </c>
      <c r="C324" s="33">
        <v>-29.8254</v>
      </c>
    </row>
    <row r="325" spans="2:3" ht="12.75" customHeight="1">
      <c r="B325" s="33">
        <v>3240</v>
      </c>
      <c r="C325" s="33">
        <v>-30.2402</v>
      </c>
    </row>
    <row r="326" spans="2:3" ht="12.75" customHeight="1">
      <c r="B326" s="33">
        <v>3250</v>
      </c>
      <c r="C326" s="33">
        <v>-30.476</v>
      </c>
    </row>
    <row r="327" spans="2:3" ht="12.75" customHeight="1">
      <c r="B327" s="33">
        <v>3260</v>
      </c>
      <c r="C327" s="33">
        <v>-30.5894</v>
      </c>
    </row>
    <row r="328" spans="2:3" ht="12.75" customHeight="1">
      <c r="B328" s="33">
        <v>3270</v>
      </c>
      <c r="C328" s="33">
        <v>-30.8059</v>
      </c>
    </row>
    <row r="329" spans="2:3" ht="12.75" customHeight="1">
      <c r="B329" s="33">
        <v>3280</v>
      </c>
      <c r="C329" s="33">
        <v>-29.92</v>
      </c>
    </row>
    <row r="330" spans="2:3" ht="12.75" customHeight="1">
      <c r="B330" s="33">
        <v>3290</v>
      </c>
      <c r="C330" s="33">
        <v>-29.0418</v>
      </c>
    </row>
    <row r="331" spans="2:3" ht="12.75" customHeight="1">
      <c r="B331" s="33">
        <v>3300</v>
      </c>
      <c r="C331" s="33">
        <v>-28.3212</v>
      </c>
    </row>
    <row r="332" spans="2:3" ht="12.75" customHeight="1">
      <c r="B332" s="33">
        <v>3310</v>
      </c>
      <c r="C332" s="33">
        <v>-28.6064</v>
      </c>
    </row>
    <row r="333" spans="2:3" ht="12.75" customHeight="1">
      <c r="B333" s="33">
        <v>3320</v>
      </c>
      <c r="C333" s="33">
        <v>-29.7419</v>
      </c>
    </row>
    <row r="334" spans="2:3" ht="12.75" customHeight="1">
      <c r="B334" s="33">
        <v>3330</v>
      </c>
      <c r="C334" s="33">
        <v>-31.0685</v>
      </c>
    </row>
    <row r="335" spans="2:3" ht="12.75" customHeight="1">
      <c r="B335" s="33">
        <v>3340</v>
      </c>
      <c r="C335" s="33">
        <v>-31.79</v>
      </c>
    </row>
    <row r="336" spans="2:3" ht="12.75" customHeight="1">
      <c r="B336" s="33">
        <v>3350</v>
      </c>
      <c r="C336" s="33">
        <v>-31.1766</v>
      </c>
    </row>
    <row r="337" spans="2:3" ht="12.75" customHeight="1">
      <c r="B337" s="33">
        <v>3360</v>
      </c>
      <c r="C337" s="33">
        <v>-31.445</v>
      </c>
    </row>
    <row r="338" spans="2:3" ht="12.75" customHeight="1">
      <c r="B338" s="33">
        <v>3370</v>
      </c>
      <c r="C338" s="33">
        <v>-31.7806</v>
      </c>
    </row>
    <row r="339" spans="2:3" ht="12.75" customHeight="1">
      <c r="B339" s="33">
        <v>3380</v>
      </c>
      <c r="C339" s="33">
        <v>-32.4206</v>
      </c>
    </row>
    <row r="340" spans="2:3" ht="12.75" customHeight="1">
      <c r="B340" s="33">
        <v>3390</v>
      </c>
      <c r="C340" s="33">
        <v>-32.4534</v>
      </c>
    </row>
    <row r="341" spans="2:3" ht="12.75" customHeight="1">
      <c r="B341" s="33">
        <v>3400</v>
      </c>
      <c r="C341" s="33">
        <v>-31.2962</v>
      </c>
    </row>
    <row r="342" spans="2:3" ht="12.75" customHeight="1">
      <c r="B342" s="33">
        <v>3410</v>
      </c>
      <c r="C342" s="33">
        <v>-30.3776</v>
      </c>
    </row>
    <row r="343" spans="2:3" ht="12.75" customHeight="1">
      <c r="B343" s="33">
        <v>3420</v>
      </c>
      <c r="C343" s="33">
        <v>-30.9847</v>
      </c>
    </row>
    <row r="344" spans="2:3" ht="12.75" customHeight="1">
      <c r="B344" s="33">
        <v>3430</v>
      </c>
      <c r="C344" s="33">
        <v>-31.1369</v>
      </c>
    </row>
    <row r="345" spans="2:3" ht="12.75" customHeight="1">
      <c r="B345" s="33">
        <v>3440</v>
      </c>
      <c r="C345" s="33">
        <v>-31.0691</v>
      </c>
    </row>
    <row r="346" spans="2:3" ht="12.75" customHeight="1">
      <c r="B346" s="33">
        <v>3450</v>
      </c>
      <c r="C346" s="33">
        <v>-31.5976</v>
      </c>
    </row>
    <row r="347" spans="2:3" ht="12.75" customHeight="1">
      <c r="B347" s="33">
        <v>3460</v>
      </c>
      <c r="C347" s="33">
        <v>-31.2001</v>
      </c>
    </row>
    <row r="348" spans="2:3" ht="12.75" customHeight="1">
      <c r="B348" s="33">
        <v>3470</v>
      </c>
      <c r="C348" s="33">
        <v>-30.0175</v>
      </c>
    </row>
    <row r="349" spans="2:3" ht="12.75" customHeight="1">
      <c r="B349" s="33">
        <v>3480</v>
      </c>
      <c r="C349" s="33">
        <v>-30.0647</v>
      </c>
    </row>
    <row r="350" spans="2:3" ht="12.75" customHeight="1">
      <c r="B350" s="33">
        <v>3490</v>
      </c>
      <c r="C350" s="33">
        <v>-31.3504</v>
      </c>
    </row>
    <row r="351" spans="2:3" ht="12.75" customHeight="1">
      <c r="B351" s="33">
        <v>3500</v>
      </c>
      <c r="C351" s="33">
        <v>-31.9752</v>
      </c>
    </row>
    <row r="352" spans="2:3" ht="12.75" customHeight="1">
      <c r="B352" s="33">
        <v>3510</v>
      </c>
      <c r="C352" s="33">
        <v>-31.47</v>
      </c>
    </row>
    <row r="353" spans="2:3" ht="12.75" customHeight="1">
      <c r="B353" s="33">
        <v>3520</v>
      </c>
      <c r="C353" s="33">
        <v>-32.4353</v>
      </c>
    </row>
    <row r="354" spans="2:3" ht="12.75" customHeight="1">
      <c r="B354" s="33">
        <v>3530</v>
      </c>
      <c r="C354" s="33">
        <v>-31.0415</v>
      </c>
    </row>
    <row r="355" spans="2:3" ht="12.75" customHeight="1">
      <c r="B355" s="33">
        <v>3540</v>
      </c>
      <c r="C355" s="33">
        <v>-30.0262</v>
      </c>
    </row>
    <row r="356" spans="2:3" ht="12.75" customHeight="1">
      <c r="B356" s="33">
        <v>3550</v>
      </c>
      <c r="C356" s="33">
        <v>-29.6901</v>
      </c>
    </row>
    <row r="357" spans="2:3" ht="12.75" customHeight="1">
      <c r="B357" s="33">
        <v>3560</v>
      </c>
      <c r="C357" s="33">
        <v>-29.7343</v>
      </c>
    </row>
    <row r="358" spans="2:3" ht="12.75" customHeight="1">
      <c r="B358" s="33">
        <v>3570</v>
      </c>
      <c r="C358" s="33">
        <v>-29.75</v>
      </c>
    </row>
    <row r="359" spans="2:3" ht="12.75" customHeight="1">
      <c r="B359" s="33">
        <v>3580</v>
      </c>
      <c r="C359" s="33">
        <v>-30.9039</v>
      </c>
    </row>
    <row r="360" spans="2:3" ht="12.75" customHeight="1">
      <c r="B360" s="33">
        <v>3590</v>
      </c>
      <c r="C360" s="33">
        <v>-32.1392</v>
      </c>
    </row>
    <row r="361" spans="2:3" ht="12.75" customHeight="1">
      <c r="B361" s="33">
        <v>3600</v>
      </c>
      <c r="C361" s="33">
        <v>-32.4663</v>
      </c>
    </row>
    <row r="362" spans="2:3" ht="12.75" customHeight="1">
      <c r="B362" s="33">
        <v>3610</v>
      </c>
      <c r="C362" s="33">
        <v>-32.5067</v>
      </c>
    </row>
    <row r="363" spans="2:3" ht="12.75" customHeight="1">
      <c r="B363" s="33">
        <v>3620</v>
      </c>
      <c r="C363" s="33">
        <v>-32.544200000000004</v>
      </c>
    </row>
    <row r="364" spans="2:3" ht="12.75" customHeight="1">
      <c r="B364" s="33">
        <v>3630</v>
      </c>
      <c r="C364" s="33">
        <v>-32.8</v>
      </c>
    </row>
    <row r="365" spans="2:3" ht="12.75" customHeight="1">
      <c r="B365" s="33">
        <v>3640</v>
      </c>
      <c r="C365" s="33">
        <v>-32.0622</v>
      </c>
    </row>
    <row r="366" spans="2:3" ht="12.75" customHeight="1">
      <c r="B366" s="33">
        <v>3650</v>
      </c>
      <c r="C366" s="33">
        <v>-31.8953</v>
      </c>
    </row>
    <row r="367" spans="2:3" ht="12.75" customHeight="1">
      <c r="B367" s="33">
        <v>3660</v>
      </c>
      <c r="C367" s="33">
        <v>-31.67</v>
      </c>
    </row>
    <row r="368" spans="2:3" ht="12.75" customHeight="1">
      <c r="B368" s="33">
        <v>3670</v>
      </c>
      <c r="C368" s="33">
        <v>-30.7674</v>
      </c>
    </row>
    <row r="369" spans="2:3" ht="12.75" customHeight="1">
      <c r="B369" s="33">
        <v>3680</v>
      </c>
      <c r="C369" s="33">
        <v>-30.6854</v>
      </c>
    </row>
    <row r="370" spans="2:3" ht="12.75" customHeight="1">
      <c r="B370" s="33">
        <v>3690</v>
      </c>
      <c r="C370" s="33">
        <v>-32.18</v>
      </c>
    </row>
    <row r="371" spans="2:3" ht="12.75" customHeight="1">
      <c r="B371" s="33">
        <v>3700</v>
      </c>
      <c r="C371" s="33">
        <v>-31.9381</v>
      </c>
    </row>
    <row r="372" spans="2:3" ht="12.75" customHeight="1">
      <c r="B372" s="33">
        <v>3710</v>
      </c>
      <c r="C372" s="33">
        <v>-31.7784</v>
      </c>
    </row>
    <row r="373" spans="2:3" ht="12.75" customHeight="1">
      <c r="B373" s="33">
        <v>3720</v>
      </c>
      <c r="C373" s="33">
        <v>-31.35</v>
      </c>
    </row>
    <row r="374" spans="2:3" ht="12.75" customHeight="1">
      <c r="B374" s="33">
        <v>3730</v>
      </c>
      <c r="C374" s="33">
        <v>-31.7601</v>
      </c>
    </row>
    <row r="375" spans="2:3" ht="12.75" customHeight="1">
      <c r="B375" s="33">
        <v>3740</v>
      </c>
      <c r="C375" s="33">
        <v>-32.086</v>
      </c>
    </row>
    <row r="376" spans="2:3" ht="12.75" customHeight="1">
      <c r="B376" s="33">
        <v>3750</v>
      </c>
      <c r="C376" s="33">
        <v>-31.68</v>
      </c>
    </row>
    <row r="377" spans="2:3" ht="12.75" customHeight="1">
      <c r="B377" s="33">
        <v>3760</v>
      </c>
      <c r="C377" s="33">
        <v>-31.5891</v>
      </c>
    </row>
    <row r="378" spans="2:3" ht="12.75" customHeight="1">
      <c r="B378" s="33">
        <v>3770</v>
      </c>
      <c r="C378" s="33">
        <v>-31.48</v>
      </c>
    </row>
    <row r="379" spans="2:3" ht="12.75" customHeight="1">
      <c r="B379" s="33">
        <v>3780</v>
      </c>
      <c r="C379" s="33">
        <v>-31.9168</v>
      </c>
    </row>
    <row r="380" spans="2:3" ht="12.75" customHeight="1">
      <c r="B380" s="33">
        <v>3790</v>
      </c>
      <c r="C380" s="33">
        <v>-31.9073</v>
      </c>
    </row>
    <row r="381" spans="2:3" ht="12.75" customHeight="1">
      <c r="B381" s="33">
        <v>3800</v>
      </c>
      <c r="C381" s="33">
        <v>-31.59</v>
      </c>
    </row>
    <row r="382" spans="2:3" ht="12.75" customHeight="1">
      <c r="B382" s="33">
        <v>3810</v>
      </c>
      <c r="C382" s="33">
        <v>-31.5573</v>
      </c>
    </row>
    <row r="383" spans="2:3" ht="12.75" customHeight="1">
      <c r="B383" s="33">
        <v>3820</v>
      </c>
      <c r="C383" s="33">
        <v>-31.5085</v>
      </c>
    </row>
    <row r="384" spans="2:3" ht="12.75" customHeight="1">
      <c r="B384" s="33">
        <v>3830</v>
      </c>
      <c r="C384" s="33">
        <v>-30.93</v>
      </c>
    </row>
    <row r="385" spans="2:3" ht="12.75" customHeight="1">
      <c r="B385" s="33">
        <v>3840</v>
      </c>
      <c r="C385" s="33">
        <v>-30.6093</v>
      </c>
    </row>
    <row r="386" spans="2:3" ht="12.75" customHeight="1">
      <c r="B386" s="33">
        <v>3850</v>
      </c>
      <c r="C386" s="33">
        <v>-30.07</v>
      </c>
    </row>
    <row r="387" spans="2:3" ht="12.75" customHeight="1">
      <c r="B387" s="33">
        <v>3860</v>
      </c>
      <c r="C387" s="33">
        <v>-30.5481</v>
      </c>
    </row>
    <row r="388" spans="2:3" ht="12.75" customHeight="1">
      <c r="B388" s="33">
        <v>3870</v>
      </c>
      <c r="C388" s="33">
        <v>-30.8562</v>
      </c>
    </row>
    <row r="389" spans="2:3" ht="12.75" customHeight="1">
      <c r="B389" s="33">
        <v>3880</v>
      </c>
      <c r="C389" s="33">
        <v>-32.05</v>
      </c>
    </row>
    <row r="390" spans="2:3" ht="12.75" customHeight="1">
      <c r="B390" s="33">
        <v>3890</v>
      </c>
      <c r="C390" s="33">
        <v>-32.0225</v>
      </c>
    </row>
    <row r="391" spans="2:3" ht="12.75" customHeight="1">
      <c r="B391" s="33">
        <v>3900</v>
      </c>
      <c r="C391" s="33">
        <v>-31.99</v>
      </c>
    </row>
    <row r="392" spans="2:3" ht="12.75" customHeight="1">
      <c r="B392" s="33">
        <v>3910</v>
      </c>
      <c r="C392" s="33">
        <v>-32.3542</v>
      </c>
    </row>
    <row r="393" spans="2:3" ht="12.75" customHeight="1">
      <c r="B393" s="33">
        <v>3920</v>
      </c>
      <c r="C393" s="33">
        <v>-32.4528</v>
      </c>
    </row>
    <row r="394" spans="2:3" ht="12.75" customHeight="1">
      <c r="B394" s="33">
        <v>3930</v>
      </c>
      <c r="C394" s="33">
        <v>-31.79</v>
      </c>
    </row>
    <row r="395" spans="2:3" ht="12.75" customHeight="1">
      <c r="B395" s="33">
        <v>3940</v>
      </c>
      <c r="C395" s="33">
        <v>-31.524</v>
      </c>
    </row>
    <row r="396" spans="2:3" ht="12.75" customHeight="1">
      <c r="B396" s="33">
        <v>3950</v>
      </c>
      <c r="C396" s="33">
        <v>-31.06</v>
      </c>
    </row>
    <row r="397" spans="2:3" ht="12.75" customHeight="1">
      <c r="B397" s="33">
        <v>3960</v>
      </c>
      <c r="C397" s="33">
        <v>-31.3879</v>
      </c>
    </row>
    <row r="398" spans="2:3" ht="12.75" customHeight="1">
      <c r="B398" s="33">
        <v>3970</v>
      </c>
      <c r="C398" s="33">
        <v>-31.61</v>
      </c>
    </row>
    <row r="399" spans="2:3" ht="12.75" customHeight="1">
      <c r="B399" s="33">
        <v>3980</v>
      </c>
      <c r="C399" s="33">
        <v>-32.7204</v>
      </c>
    </row>
    <row r="400" spans="2:3" ht="12.75" customHeight="1">
      <c r="B400" s="33">
        <v>3990</v>
      </c>
      <c r="C400" s="33">
        <v>-32.8824</v>
      </c>
    </row>
    <row r="401" spans="2:3" ht="12.75" customHeight="1">
      <c r="B401" s="33">
        <v>4000</v>
      </c>
      <c r="C401" s="33">
        <v>-32.95</v>
      </c>
    </row>
    <row r="402" spans="2:3" ht="12.75" customHeight="1">
      <c r="B402" s="33">
        <v>4010</v>
      </c>
      <c r="C402" s="33">
        <v>-32.826</v>
      </c>
    </row>
    <row r="403" spans="2:3" ht="12.75" customHeight="1">
      <c r="B403" s="33">
        <v>4020</v>
      </c>
      <c r="C403" s="33">
        <v>-32.65</v>
      </c>
    </row>
    <row r="404" spans="2:3" ht="12.75" customHeight="1">
      <c r="B404" s="33">
        <v>4030</v>
      </c>
      <c r="C404" s="33">
        <v>-32.6677</v>
      </c>
    </row>
    <row r="405" spans="2:3" ht="12.75" customHeight="1">
      <c r="B405" s="33">
        <v>4040</v>
      </c>
      <c r="C405" s="33">
        <v>-32.68</v>
      </c>
    </row>
    <row r="406" spans="2:3" ht="12.75" customHeight="1">
      <c r="B406" s="33">
        <v>4050</v>
      </c>
      <c r="C406" s="33">
        <v>-34.9412</v>
      </c>
    </row>
    <row r="407" spans="2:3" ht="12.75" customHeight="1">
      <c r="B407" s="33">
        <v>4060</v>
      </c>
      <c r="C407" s="33">
        <v>-35.43</v>
      </c>
    </row>
    <row r="408" spans="2:3" ht="12.75" customHeight="1">
      <c r="B408" s="33">
        <v>4070</v>
      </c>
      <c r="C408" s="33">
        <v>-35.6618</v>
      </c>
    </row>
    <row r="409" spans="2:3" ht="12.75" customHeight="1">
      <c r="B409" s="33">
        <v>4080</v>
      </c>
      <c r="C409" s="33">
        <v>-37.54</v>
      </c>
    </row>
    <row r="410" spans="2:3" ht="12.75" customHeight="1">
      <c r="B410" s="33">
        <v>4090</v>
      </c>
      <c r="C410" s="33">
        <v>-37.4637</v>
      </c>
    </row>
    <row r="411" spans="2:3" ht="12.75" customHeight="1">
      <c r="B411" s="33">
        <v>4100</v>
      </c>
      <c r="C411" s="33">
        <v>-37.07</v>
      </c>
    </row>
    <row r="412" spans="2:3" ht="12.75" customHeight="1">
      <c r="B412" s="33">
        <v>4110</v>
      </c>
      <c r="C412" s="33">
        <v>-37.2551</v>
      </c>
    </row>
    <row r="413" spans="2:3" ht="12.75" customHeight="1">
      <c r="B413" s="33">
        <v>4120</v>
      </c>
      <c r="C413" s="33">
        <v>-37.75</v>
      </c>
    </row>
    <row r="414" spans="2:3" ht="12.75" customHeight="1">
      <c r="B414" s="33">
        <v>4130</v>
      </c>
      <c r="C414" s="33">
        <v>-37.3036</v>
      </c>
    </row>
    <row r="415" spans="2:3" ht="12.75" customHeight="1">
      <c r="B415" s="33">
        <v>4140</v>
      </c>
      <c r="C415" s="33">
        <v>-36.23</v>
      </c>
    </row>
    <row r="416" spans="2:3" ht="12.75" customHeight="1">
      <c r="B416" s="33">
        <v>4150</v>
      </c>
      <c r="C416" s="33">
        <v>-35.0021</v>
      </c>
    </row>
    <row r="417" spans="2:3" ht="12.75" customHeight="1">
      <c r="B417" s="33">
        <v>4160</v>
      </c>
      <c r="C417" s="33">
        <v>-33.87</v>
      </c>
    </row>
    <row r="418" spans="2:3" ht="12.75" customHeight="1">
      <c r="B418" s="33">
        <v>4170</v>
      </c>
      <c r="C418" s="33">
        <v>-33.4885</v>
      </c>
    </row>
    <row r="419" spans="2:3" ht="12.75" customHeight="1">
      <c r="B419" s="33">
        <v>4180</v>
      </c>
      <c r="C419" s="33">
        <v>-33.35</v>
      </c>
    </row>
    <row r="420" spans="2:3" ht="12.75" customHeight="1">
      <c r="B420" s="33">
        <v>4190</v>
      </c>
      <c r="C420" s="33">
        <v>-33.4616</v>
      </c>
    </row>
    <row r="421" spans="2:3" ht="12.75" customHeight="1">
      <c r="B421" s="33">
        <v>4200</v>
      </c>
      <c r="C421" s="33">
        <v>-33.4662</v>
      </c>
    </row>
    <row r="422" spans="2:3" ht="12.75" customHeight="1">
      <c r="B422" s="33">
        <v>4210</v>
      </c>
      <c r="C422" s="33">
        <v>-33.17</v>
      </c>
    </row>
    <row r="423" spans="2:3" ht="12.75" customHeight="1">
      <c r="B423" s="33">
        <v>4220</v>
      </c>
      <c r="C423" s="33">
        <v>-33.2197</v>
      </c>
    </row>
    <row r="424" spans="2:3" ht="12.75" customHeight="1">
      <c r="B424" s="33">
        <v>4230</v>
      </c>
      <c r="C424" s="33">
        <v>-33.4</v>
      </c>
    </row>
    <row r="425" spans="2:3" ht="12.75" customHeight="1">
      <c r="B425" s="33">
        <v>4240</v>
      </c>
      <c r="C425" s="33">
        <v>-33.0221</v>
      </c>
    </row>
    <row r="426" spans="2:3" ht="12.75" customHeight="1">
      <c r="B426" s="33">
        <v>4250</v>
      </c>
      <c r="C426" s="33">
        <v>-32.39</v>
      </c>
    </row>
    <row r="427" spans="2:3" ht="12.75" customHeight="1">
      <c r="B427" s="33">
        <v>4260</v>
      </c>
      <c r="C427" s="33">
        <v>-32.465</v>
      </c>
    </row>
    <row r="428" spans="2:3" ht="12.75" customHeight="1">
      <c r="B428" s="33">
        <v>4270</v>
      </c>
      <c r="C428" s="33">
        <v>-32.56</v>
      </c>
    </row>
    <row r="429" spans="2:3" ht="12.75" customHeight="1">
      <c r="B429" s="33">
        <v>4280</v>
      </c>
      <c r="C429" s="33">
        <v>-32.4004</v>
      </c>
    </row>
    <row r="430" spans="2:3" ht="12.75" customHeight="1">
      <c r="B430" s="33">
        <v>4290</v>
      </c>
      <c r="C430" s="33">
        <v>-32.28</v>
      </c>
    </row>
    <row r="431" spans="2:3" ht="12.75" customHeight="1">
      <c r="B431" s="33">
        <v>4300</v>
      </c>
      <c r="C431" s="33">
        <v>-31.7393</v>
      </c>
    </row>
    <row r="432" spans="2:3" ht="12.75" customHeight="1">
      <c r="B432" s="33">
        <v>4310</v>
      </c>
      <c r="C432" s="33">
        <v>-31.49</v>
      </c>
    </row>
    <row r="433" spans="2:3" ht="12.75" customHeight="1">
      <c r="B433" s="33">
        <v>4320</v>
      </c>
      <c r="C433" s="33">
        <v>-31.4759</v>
      </c>
    </row>
    <row r="434" spans="2:3" ht="12.75" customHeight="1">
      <c r="B434" s="33">
        <v>4330</v>
      </c>
      <c r="C434" s="33">
        <v>-31.47</v>
      </c>
    </row>
    <row r="435" spans="2:3" ht="12.75" customHeight="1">
      <c r="B435" s="33">
        <v>4340</v>
      </c>
      <c r="C435" s="33">
        <v>-31.8413</v>
      </c>
    </row>
    <row r="436" spans="2:3" ht="12.75" customHeight="1">
      <c r="B436" s="33">
        <v>4350</v>
      </c>
      <c r="C436" s="33">
        <v>-31.94</v>
      </c>
    </row>
    <row r="437" spans="2:3" ht="12.75" customHeight="1">
      <c r="B437" s="33">
        <v>4360</v>
      </c>
      <c r="C437" s="33">
        <v>-32.1978</v>
      </c>
    </row>
    <row r="438" spans="2:3" ht="12.75" customHeight="1">
      <c r="B438" s="33">
        <v>4370</v>
      </c>
      <c r="C438" s="33">
        <v>-32.24</v>
      </c>
    </row>
    <row r="439" spans="2:3" ht="12.75" customHeight="1">
      <c r="B439" s="33">
        <v>4380</v>
      </c>
      <c r="C439" s="33">
        <v>-31.5329</v>
      </c>
    </row>
    <row r="440" spans="2:3" ht="12.75" customHeight="1">
      <c r="B440" s="33">
        <v>4390</v>
      </c>
      <c r="C440" s="33">
        <v>-31.39</v>
      </c>
    </row>
    <row r="441" spans="2:3" ht="12.75" customHeight="1">
      <c r="B441" s="33">
        <v>4400</v>
      </c>
      <c r="C441" s="33">
        <v>-30.9454</v>
      </c>
    </row>
    <row r="442" spans="2:3" ht="12.75" customHeight="1">
      <c r="B442" s="33">
        <v>4410</v>
      </c>
      <c r="C442" s="33">
        <v>-30.88</v>
      </c>
    </row>
    <row r="443" spans="2:3" ht="12.75" customHeight="1">
      <c r="B443" s="33">
        <v>4420</v>
      </c>
      <c r="C443" s="33">
        <v>-30.1373</v>
      </c>
    </row>
    <row r="444" spans="2:3" ht="12.75" customHeight="1">
      <c r="B444" s="33">
        <v>4430</v>
      </c>
      <c r="C444" s="33">
        <v>-30.05</v>
      </c>
    </row>
    <row r="445" spans="2:3" ht="12.75" customHeight="1">
      <c r="B445" s="33">
        <v>4440</v>
      </c>
      <c r="C445" s="33">
        <v>-30.7718</v>
      </c>
    </row>
    <row r="446" spans="2:3" ht="12.75" customHeight="1">
      <c r="B446" s="33">
        <v>4450</v>
      </c>
      <c r="C446" s="33">
        <v>-30.85</v>
      </c>
    </row>
    <row r="447" spans="2:3" ht="12.75" customHeight="1">
      <c r="B447" s="33">
        <v>4460</v>
      </c>
      <c r="C447" s="33">
        <v>-31.2385</v>
      </c>
    </row>
    <row r="448" spans="2:3" ht="12.75" customHeight="1">
      <c r="B448" s="33">
        <v>4470</v>
      </c>
      <c r="C448" s="33">
        <v>-31.33</v>
      </c>
    </row>
    <row r="449" spans="2:3" ht="12.75" customHeight="1">
      <c r="B449" s="33">
        <v>4480</v>
      </c>
      <c r="C449" s="33">
        <v>-31.3614</v>
      </c>
    </row>
    <row r="450" spans="2:3" ht="12.75" customHeight="1">
      <c r="B450" s="33">
        <v>4490</v>
      </c>
      <c r="C450" s="33">
        <v>-31.3921</v>
      </c>
    </row>
    <row r="451" spans="2:3" ht="12.75" customHeight="1">
      <c r="B451" s="33">
        <v>4500</v>
      </c>
      <c r="C451" s="33">
        <v>-31.5</v>
      </c>
    </row>
    <row r="452" spans="2:3" ht="12.75" customHeight="1">
      <c r="B452" s="33">
        <v>4510</v>
      </c>
      <c r="C452" s="33">
        <v>-31.454</v>
      </c>
    </row>
    <row r="453" spans="2:3" ht="12.75" customHeight="1">
      <c r="B453" s="33">
        <v>4520</v>
      </c>
      <c r="C453" s="33">
        <v>-31.4</v>
      </c>
    </row>
    <row r="454" spans="2:3" ht="12.75" customHeight="1">
      <c r="B454" s="33">
        <v>4530</v>
      </c>
      <c r="C454" s="33">
        <v>-31.389</v>
      </c>
    </row>
    <row r="455" spans="2:3" ht="12.75" customHeight="1">
      <c r="B455" s="33">
        <v>4540</v>
      </c>
      <c r="C455" s="33">
        <v>-31.35</v>
      </c>
    </row>
    <row r="456" spans="2:3" ht="12.75" customHeight="1">
      <c r="B456" s="33">
        <v>4550</v>
      </c>
      <c r="C456" s="33">
        <v>-31.35</v>
      </c>
    </row>
    <row r="457" spans="2:3" ht="12.75" customHeight="1">
      <c r="B457" s="33">
        <v>4560</v>
      </c>
      <c r="C457" s="33">
        <v>-31.7766</v>
      </c>
    </row>
    <row r="458" spans="2:3" ht="12.75" customHeight="1">
      <c r="B458" s="33">
        <v>4570</v>
      </c>
      <c r="C458" s="33">
        <v>-31.84</v>
      </c>
    </row>
    <row r="459" spans="2:3" ht="12.75" customHeight="1">
      <c r="B459" s="33">
        <v>4580</v>
      </c>
      <c r="C459" s="33">
        <v>-32.1759</v>
      </c>
    </row>
    <row r="460" spans="2:3" ht="12.75" customHeight="1">
      <c r="B460" s="33">
        <v>4590</v>
      </c>
      <c r="C460" s="33">
        <v>-32.41</v>
      </c>
    </row>
    <row r="461" spans="2:3" ht="12.75" customHeight="1">
      <c r="B461" s="33">
        <v>4600</v>
      </c>
      <c r="C461" s="33">
        <v>-32.2183</v>
      </c>
    </row>
    <row r="462" spans="2:3" ht="12.75" customHeight="1">
      <c r="B462" s="33">
        <v>4610</v>
      </c>
      <c r="C462" s="33">
        <v>-31.45</v>
      </c>
    </row>
    <row r="463" spans="2:3" ht="12.75" customHeight="1">
      <c r="B463" s="33">
        <v>4620</v>
      </c>
      <c r="C463" s="33">
        <v>-31.45</v>
      </c>
    </row>
    <row r="464" spans="2:3" ht="12.75" customHeight="1">
      <c r="B464" s="33">
        <v>4630</v>
      </c>
      <c r="C464" s="33">
        <v>-30.9939</v>
      </c>
    </row>
    <row r="465" spans="2:3" ht="12.75" customHeight="1">
      <c r="B465" s="33">
        <v>4640</v>
      </c>
      <c r="C465" s="33">
        <v>-30.93</v>
      </c>
    </row>
    <row r="466" spans="2:3" ht="12.75" customHeight="1">
      <c r="B466" s="33">
        <v>4650</v>
      </c>
      <c r="C466" s="33">
        <v>-30.9344</v>
      </c>
    </row>
    <row r="467" spans="2:3" ht="12.75" customHeight="1">
      <c r="B467" s="33">
        <v>4660</v>
      </c>
      <c r="C467" s="33">
        <v>-30.94</v>
      </c>
    </row>
    <row r="468" spans="2:3" ht="12.75" customHeight="1">
      <c r="B468" s="33">
        <v>4670</v>
      </c>
      <c r="C468" s="33">
        <v>-31.0568</v>
      </c>
    </row>
    <row r="469" spans="2:3" ht="12.75" customHeight="1">
      <c r="B469" s="33">
        <v>4680</v>
      </c>
      <c r="C469" s="33">
        <v>-32.45</v>
      </c>
    </row>
    <row r="470" spans="2:3" ht="12.75" customHeight="1">
      <c r="B470" s="33">
        <v>4690</v>
      </c>
      <c r="C470" s="33">
        <v>-32.45</v>
      </c>
    </row>
    <row r="471" spans="2:3" ht="12.75" customHeight="1">
      <c r="B471" s="33">
        <v>4700</v>
      </c>
      <c r="C471" s="33">
        <v>-32.7618</v>
      </c>
    </row>
    <row r="472" spans="2:3" ht="12.75" customHeight="1">
      <c r="B472" s="33">
        <v>4710</v>
      </c>
      <c r="C472" s="33">
        <v>-32.97</v>
      </c>
    </row>
    <row r="473" spans="2:3" ht="12.75" customHeight="1">
      <c r="B473" s="33">
        <v>4720</v>
      </c>
      <c r="C473" s="33">
        <v>-32.9605</v>
      </c>
    </row>
    <row r="474" spans="2:3" ht="12.75" customHeight="1">
      <c r="B474" s="33">
        <v>4730</v>
      </c>
      <c r="C474" s="33">
        <v>-32.92</v>
      </c>
    </row>
    <row r="475" spans="2:3" ht="12.75" customHeight="1">
      <c r="B475" s="33">
        <v>4740</v>
      </c>
      <c r="C475" s="33">
        <v>-32.92</v>
      </c>
    </row>
    <row r="476" spans="2:3" ht="12.75" customHeight="1">
      <c r="B476" s="33">
        <v>4750</v>
      </c>
      <c r="C476" s="33">
        <v>-32.7299</v>
      </c>
    </row>
    <row r="477" spans="2:3" ht="12.75" customHeight="1">
      <c r="B477" s="33">
        <v>4760</v>
      </c>
      <c r="C477" s="33">
        <v>-32.67</v>
      </c>
    </row>
    <row r="478" spans="2:3" ht="12.75" customHeight="1">
      <c r="B478" s="33">
        <v>4770</v>
      </c>
      <c r="C478" s="33">
        <v>-32.5675</v>
      </c>
    </row>
    <row r="479" spans="2:3" ht="12.75" customHeight="1">
      <c r="B479" s="33">
        <v>4780</v>
      </c>
      <c r="C479" s="33">
        <v>-32.19</v>
      </c>
    </row>
    <row r="480" spans="2:3" ht="12.75" customHeight="1">
      <c r="B480" s="33">
        <v>4790</v>
      </c>
      <c r="C480" s="33">
        <v>-32.19</v>
      </c>
    </row>
    <row r="481" spans="2:3" ht="12.75" customHeight="1">
      <c r="B481" s="33">
        <v>4800</v>
      </c>
      <c r="C481" s="33">
        <v>-31.9171</v>
      </c>
    </row>
    <row r="482" spans="2:3" ht="12.75" customHeight="1">
      <c r="B482" s="33">
        <v>4810</v>
      </c>
      <c r="C482" s="33">
        <v>-31.82</v>
      </c>
    </row>
    <row r="483" spans="2:3" ht="12.75" customHeight="1">
      <c r="B483" s="33">
        <v>4820</v>
      </c>
      <c r="C483" s="33">
        <v>-31.6953</v>
      </c>
    </row>
    <row r="484" spans="2:3" ht="12.75" customHeight="1">
      <c r="B484" s="33">
        <v>4830</v>
      </c>
      <c r="C484" s="33">
        <v>-30.94</v>
      </c>
    </row>
    <row r="485" spans="2:3" ht="12.75" customHeight="1">
      <c r="B485" s="33">
        <v>4840</v>
      </c>
      <c r="C485" s="33">
        <v>-30.94</v>
      </c>
    </row>
    <row r="486" spans="2:3" ht="12.75" customHeight="1">
      <c r="B486" s="33">
        <v>4850</v>
      </c>
      <c r="C486" s="33">
        <v>-30.3952</v>
      </c>
    </row>
    <row r="487" spans="2:3" ht="12.75" customHeight="1">
      <c r="B487" s="33">
        <v>4860</v>
      </c>
      <c r="C487" s="33">
        <v>-30.06</v>
      </c>
    </row>
    <row r="488" spans="2:3" ht="12.75" customHeight="1">
      <c r="B488" s="33">
        <v>4870</v>
      </c>
      <c r="C488" s="33">
        <v>-30.06</v>
      </c>
    </row>
    <row r="489" spans="2:3" ht="12.75" customHeight="1">
      <c r="B489" s="33">
        <v>4880</v>
      </c>
      <c r="C489" s="33">
        <v>-33.2989</v>
      </c>
    </row>
    <row r="490" spans="2:3" ht="12.75" customHeight="1">
      <c r="B490" s="33">
        <v>4890</v>
      </c>
      <c r="C490" s="33">
        <v>-33.38</v>
      </c>
    </row>
    <row r="491" spans="2:3" ht="12.75" customHeight="1">
      <c r="B491" s="33">
        <v>4900</v>
      </c>
      <c r="C491" s="33">
        <v>-33.3799</v>
      </c>
    </row>
    <row r="492" spans="2:3" ht="12.75" customHeight="1">
      <c r="B492" s="33">
        <v>4910</v>
      </c>
      <c r="C492" s="33">
        <v>-33.37</v>
      </c>
    </row>
    <row r="493" spans="2:3" ht="12.75" customHeight="1">
      <c r="B493" s="33">
        <v>4920</v>
      </c>
      <c r="C493" s="33">
        <v>-33.37</v>
      </c>
    </row>
    <row r="494" spans="2:3" ht="12.75" customHeight="1">
      <c r="B494" s="33">
        <v>4930</v>
      </c>
      <c r="C494" s="33">
        <v>-33.37</v>
      </c>
    </row>
    <row r="495" spans="2:3" ht="12.75" customHeight="1">
      <c r="B495" s="33">
        <v>4940</v>
      </c>
      <c r="C495" s="33">
        <v>-32.9893</v>
      </c>
    </row>
    <row r="496" spans="2:3" ht="12.75" customHeight="1">
      <c r="B496" s="33">
        <v>4950</v>
      </c>
      <c r="C496" s="33">
        <v>-32.95</v>
      </c>
    </row>
    <row r="497" spans="2:3" ht="12.75" customHeight="1">
      <c r="B497" s="33">
        <v>4960</v>
      </c>
      <c r="C497" s="33">
        <v>-32.95</v>
      </c>
    </row>
    <row r="498" spans="2:3" ht="12.75" customHeight="1">
      <c r="B498" s="33">
        <v>4970</v>
      </c>
      <c r="C498" s="33">
        <v>-33.0635</v>
      </c>
    </row>
    <row r="499" spans="2:3" ht="12.75" customHeight="1">
      <c r="B499" s="33">
        <v>4980</v>
      </c>
      <c r="C499" s="33">
        <v>-33.08</v>
      </c>
    </row>
    <row r="500" spans="2:3" ht="12.75" customHeight="1">
      <c r="B500" s="33">
        <v>4990</v>
      </c>
      <c r="C500" s="33">
        <v>-33.08</v>
      </c>
    </row>
    <row r="501" spans="2:3" ht="12.75" customHeight="1">
      <c r="B501" s="33">
        <v>5000</v>
      </c>
      <c r="C501" s="33">
        <v>-32.6865</v>
      </c>
    </row>
    <row r="502" spans="2:3" ht="12.75" customHeight="1">
      <c r="B502" s="33">
        <v>5010</v>
      </c>
      <c r="C502" s="33">
        <v>-32.52</v>
      </c>
    </row>
    <row r="503" spans="2:3" ht="12.75" customHeight="1">
      <c r="B503" s="33">
        <v>5020</v>
      </c>
      <c r="C503" s="33">
        <v>-32.52</v>
      </c>
    </row>
    <row r="504" spans="2:3" ht="12.75" customHeight="1">
      <c r="B504" s="33">
        <v>5030</v>
      </c>
      <c r="C504" s="33">
        <v>-32.515</v>
      </c>
    </row>
    <row r="505" spans="2:3" ht="12.75" customHeight="1">
      <c r="B505" s="33">
        <v>5040</v>
      </c>
      <c r="C505" s="33">
        <v>-32.51</v>
      </c>
    </row>
    <row r="506" spans="2:3" ht="12.75" customHeight="1">
      <c r="B506" s="33">
        <v>5050</v>
      </c>
      <c r="C506" s="33">
        <v>-32.51</v>
      </c>
    </row>
    <row r="507" spans="2:3" ht="12.75" customHeight="1">
      <c r="B507" s="33">
        <v>5060</v>
      </c>
      <c r="C507" s="33">
        <v>-32.5136</v>
      </c>
    </row>
    <row r="508" spans="2:3" ht="12.75" customHeight="1">
      <c r="B508" s="33">
        <v>5070</v>
      </c>
      <c r="C508" s="33">
        <v>-32.52</v>
      </c>
    </row>
    <row r="509" spans="2:3" ht="12.75" customHeight="1">
      <c r="B509" s="33">
        <v>5080</v>
      </c>
      <c r="C509" s="33">
        <v>-32.52</v>
      </c>
    </row>
    <row r="510" spans="2:3" ht="12.75" customHeight="1">
      <c r="B510" s="33">
        <v>5090</v>
      </c>
      <c r="C510" s="33">
        <v>-32.5134</v>
      </c>
    </row>
    <row r="511" spans="2:3" ht="12.75" customHeight="1">
      <c r="B511" s="33">
        <v>5100</v>
      </c>
      <c r="C511" s="33">
        <v>-32.44</v>
      </c>
    </row>
    <row r="512" spans="2:3" ht="12.75" customHeight="1">
      <c r="B512" s="33">
        <v>5110</v>
      </c>
      <c r="C512" s="33">
        <v>-32.44</v>
      </c>
    </row>
    <row r="513" spans="2:3" ht="12.75" customHeight="1">
      <c r="B513" s="33">
        <v>5120</v>
      </c>
      <c r="C513" s="33">
        <v>-32.44</v>
      </c>
    </row>
    <row r="514" spans="2:3" ht="12.75" customHeight="1">
      <c r="B514" s="33">
        <v>5130</v>
      </c>
      <c r="C514" s="33">
        <v>-32.7899</v>
      </c>
    </row>
    <row r="515" spans="2:3" ht="12.75" customHeight="1">
      <c r="B515" s="33">
        <v>5140</v>
      </c>
      <c r="C515" s="33">
        <v>-32.84</v>
      </c>
    </row>
    <row r="516" spans="2:3" ht="12.75" customHeight="1">
      <c r="B516" s="33">
        <v>5150</v>
      </c>
      <c r="C516" s="33">
        <v>-32.84</v>
      </c>
    </row>
    <row r="517" spans="2:3" ht="12.75" customHeight="1">
      <c r="B517" s="33">
        <v>5160</v>
      </c>
      <c r="C517" s="33">
        <v>-32.8486</v>
      </c>
    </row>
    <row r="518" spans="2:3" ht="12.75" customHeight="1">
      <c r="B518" s="33">
        <v>5170</v>
      </c>
      <c r="C518" s="33">
        <v>-32.8435</v>
      </c>
    </row>
    <row r="519" spans="2:3" ht="12.75" customHeight="1">
      <c r="B519" s="33">
        <v>5180</v>
      </c>
      <c r="C519" s="33">
        <v>-32.82</v>
      </c>
    </row>
    <row r="520" spans="2:3" ht="12.75" customHeight="1">
      <c r="B520" s="33">
        <v>5190</v>
      </c>
      <c r="C520" s="33">
        <v>-32.2878</v>
      </c>
    </row>
    <row r="521" spans="2:3" ht="12.75" customHeight="1">
      <c r="B521" s="33">
        <v>5200</v>
      </c>
      <c r="C521" s="33">
        <v>-31.96</v>
      </c>
    </row>
    <row r="522" spans="2:3" ht="12.75" customHeight="1">
      <c r="B522" s="33">
        <v>5210</v>
      </c>
      <c r="C522" s="33">
        <v>-30.9906</v>
      </c>
    </row>
    <row r="523" spans="2:3" ht="12.75" customHeight="1">
      <c r="B523" s="33">
        <v>5220</v>
      </c>
      <c r="C523" s="33">
        <v>-31.6528</v>
      </c>
    </row>
    <row r="524" spans="2:3" ht="12.75" customHeight="1">
      <c r="B524" s="33">
        <v>5230</v>
      </c>
      <c r="C524" s="33">
        <v>-32.98</v>
      </c>
    </row>
    <row r="525" spans="2:3" ht="12.75" customHeight="1">
      <c r="B525" s="33">
        <v>5240</v>
      </c>
      <c r="C525" s="33">
        <v>-32.532</v>
      </c>
    </row>
    <row r="526" spans="2:3" ht="12.75" customHeight="1">
      <c r="B526" s="33">
        <v>5250</v>
      </c>
      <c r="C526" s="33">
        <v>-31.6845</v>
      </c>
    </row>
    <row r="527" spans="2:3" ht="12.75" customHeight="1">
      <c r="B527" s="33">
        <v>5260</v>
      </c>
      <c r="C527" s="33">
        <v>-31.1914</v>
      </c>
    </row>
    <row r="528" spans="2:3" ht="12.75" customHeight="1">
      <c r="B528" s="33">
        <v>5270</v>
      </c>
      <c r="C528" s="33">
        <v>-30.6</v>
      </c>
    </row>
    <row r="529" spans="2:3" ht="12.75" customHeight="1">
      <c r="B529" s="33">
        <v>5280</v>
      </c>
      <c r="C529" s="33">
        <v>-29.409</v>
      </c>
    </row>
    <row r="530" spans="2:3" ht="12.75" customHeight="1">
      <c r="B530" s="33">
        <v>5290</v>
      </c>
      <c r="C530" s="33">
        <v>-28.9941</v>
      </c>
    </row>
    <row r="531" spans="2:3" ht="12.75" customHeight="1">
      <c r="B531" s="33">
        <v>5300</v>
      </c>
      <c r="C531" s="33">
        <v>-30.58</v>
      </c>
    </row>
    <row r="532" spans="2:3" ht="12.75" customHeight="1">
      <c r="B532" s="33">
        <v>5310</v>
      </c>
      <c r="C532" s="33">
        <v>-31.4911</v>
      </c>
    </row>
    <row r="533" spans="2:3" ht="12.75" customHeight="1">
      <c r="B533" s="33">
        <v>5320</v>
      </c>
      <c r="C533" s="33">
        <v>-32.1281</v>
      </c>
    </row>
    <row r="534" spans="2:3" ht="12.75" customHeight="1">
      <c r="B534" s="33">
        <v>5330</v>
      </c>
      <c r="C534" s="33">
        <v>-32.74</v>
      </c>
    </row>
    <row r="535" spans="2:3" ht="12.75" customHeight="1">
      <c r="B535" s="33">
        <v>5340</v>
      </c>
      <c r="C535" s="33">
        <v>-32.482</v>
      </c>
    </row>
    <row r="536" spans="2:3" ht="12.75" customHeight="1">
      <c r="B536" s="33">
        <v>5350</v>
      </c>
      <c r="C536" s="33">
        <v>-32.26</v>
      </c>
    </row>
    <row r="537" spans="2:3" ht="12.75" customHeight="1">
      <c r="B537" s="33">
        <v>5360</v>
      </c>
      <c r="C537" s="33">
        <v>-31.7957</v>
      </c>
    </row>
    <row r="538" spans="2:3" ht="12.75" customHeight="1">
      <c r="B538" s="33">
        <v>5370</v>
      </c>
      <c r="C538" s="33">
        <v>-31.1767</v>
      </c>
    </row>
    <row r="539" spans="2:3" ht="12.75" customHeight="1">
      <c r="B539" s="33">
        <v>5380</v>
      </c>
      <c r="C539" s="33">
        <v>-30.23</v>
      </c>
    </row>
    <row r="540" spans="2:3" ht="12.75" customHeight="1">
      <c r="B540" s="33">
        <v>5390</v>
      </c>
      <c r="C540" s="33">
        <v>-30.4278</v>
      </c>
    </row>
    <row r="541" spans="2:3" ht="12.75" customHeight="1">
      <c r="B541" s="33">
        <v>5400</v>
      </c>
      <c r="C541" s="33">
        <v>-30.46</v>
      </c>
    </row>
    <row r="542" spans="2:3" ht="12.75" customHeight="1">
      <c r="B542" s="33">
        <v>5410</v>
      </c>
      <c r="C542" s="33">
        <v>-30.46</v>
      </c>
    </row>
    <row r="543" spans="2:3" ht="12.75" customHeight="1">
      <c r="B543" s="33">
        <v>5420</v>
      </c>
      <c r="C543" s="33">
        <v>-30.6399</v>
      </c>
    </row>
    <row r="544" spans="2:3" ht="12.75" customHeight="1">
      <c r="B544" s="33">
        <v>5430</v>
      </c>
      <c r="C544" s="33">
        <v>-30.6311</v>
      </c>
    </row>
    <row r="545" spans="2:3" ht="12.75" customHeight="1">
      <c r="B545" s="33">
        <v>5440</v>
      </c>
      <c r="C545" s="33">
        <v>-29.02</v>
      </c>
    </row>
    <row r="546" spans="2:3" ht="12.75" customHeight="1">
      <c r="B546" s="33">
        <v>5450</v>
      </c>
      <c r="C546" s="33">
        <v>-29.2798</v>
      </c>
    </row>
    <row r="547" spans="2:3" ht="12.75" customHeight="1">
      <c r="B547" s="33">
        <v>5460</v>
      </c>
      <c r="C547" s="33">
        <v>-29.54</v>
      </c>
    </row>
    <row r="548" spans="2:3" ht="12.75" customHeight="1">
      <c r="B548" s="33">
        <v>5470</v>
      </c>
      <c r="C548" s="33">
        <v>-30.004</v>
      </c>
    </row>
    <row r="549" spans="2:3" ht="12.75" customHeight="1">
      <c r="B549" s="33">
        <v>5480</v>
      </c>
      <c r="C549" s="33">
        <v>-30.07</v>
      </c>
    </row>
    <row r="550" spans="2:3" ht="12.75" customHeight="1">
      <c r="B550" s="33">
        <v>5490</v>
      </c>
      <c r="C550" s="33">
        <v>-30.208</v>
      </c>
    </row>
    <row r="551" spans="2:3" ht="12.75" customHeight="1">
      <c r="B551" s="33">
        <v>5500</v>
      </c>
      <c r="C551" s="33">
        <v>-30.2559</v>
      </c>
    </row>
    <row r="552" spans="2:3" ht="12.75" customHeight="1">
      <c r="B552" s="33">
        <v>5510</v>
      </c>
      <c r="C552" s="33">
        <v>-29.97</v>
      </c>
    </row>
    <row r="553" spans="2:3" ht="12.75" customHeight="1">
      <c r="B553" s="33">
        <v>5520</v>
      </c>
      <c r="C553" s="33">
        <v>-29.904</v>
      </c>
    </row>
    <row r="554" spans="2:3" ht="12.75" customHeight="1">
      <c r="B554" s="33">
        <v>5530</v>
      </c>
      <c r="C554" s="33">
        <v>-29.8435</v>
      </c>
    </row>
    <row r="555" spans="2:3" ht="12.75" customHeight="1">
      <c r="B555" s="33">
        <v>5540</v>
      </c>
      <c r="C555" s="33">
        <v>-29.65</v>
      </c>
    </row>
    <row r="556" spans="2:3" ht="12.75" customHeight="1">
      <c r="B556" s="33">
        <v>5550</v>
      </c>
      <c r="C556" s="33">
        <v>-29.5993</v>
      </c>
    </row>
    <row r="557" spans="2:3" ht="12.75" customHeight="1">
      <c r="B557" s="33">
        <v>5560</v>
      </c>
      <c r="C557" s="33">
        <v>-29.5797</v>
      </c>
    </row>
    <row r="558" spans="2:3" ht="12.75" customHeight="1">
      <c r="B558" s="33">
        <v>5570</v>
      </c>
      <c r="C558" s="33">
        <v>-29.69</v>
      </c>
    </row>
    <row r="559" spans="2:3" ht="12.75" customHeight="1">
      <c r="B559" s="33">
        <v>5580</v>
      </c>
      <c r="C559" s="33">
        <v>-30.2238</v>
      </c>
    </row>
    <row r="560" spans="2:3" ht="12.75" customHeight="1">
      <c r="B560" s="33">
        <v>5590</v>
      </c>
      <c r="C560" s="33">
        <v>-30.5879</v>
      </c>
    </row>
    <row r="561" spans="2:3" ht="12.75" customHeight="1">
      <c r="B561" s="33">
        <v>5600</v>
      </c>
      <c r="C561" s="33">
        <v>-30.31</v>
      </c>
    </row>
    <row r="562" spans="2:3" ht="12.75" customHeight="1">
      <c r="B562" s="33">
        <v>5610</v>
      </c>
      <c r="C562" s="33">
        <v>-30.5647</v>
      </c>
    </row>
    <row r="563" spans="2:3" ht="12.75" customHeight="1">
      <c r="B563" s="33">
        <v>5620</v>
      </c>
      <c r="C563" s="33">
        <v>-30.82</v>
      </c>
    </row>
    <row r="564" spans="2:3" ht="12.75" customHeight="1">
      <c r="B564" s="33">
        <v>5630</v>
      </c>
      <c r="C564" s="33">
        <v>-29.3414</v>
      </c>
    </row>
    <row r="565" spans="2:3" ht="12.75" customHeight="1">
      <c r="B565" s="33">
        <v>5640</v>
      </c>
      <c r="C565" s="33">
        <v>-30.0167</v>
      </c>
    </row>
    <row r="566" spans="2:3" ht="12.75" customHeight="1">
      <c r="B566" s="33">
        <v>5650</v>
      </c>
      <c r="C566" s="33">
        <v>-31.12</v>
      </c>
    </row>
    <row r="567" spans="2:3" ht="12.75" customHeight="1">
      <c r="B567" s="33">
        <v>5660</v>
      </c>
      <c r="C567" s="33">
        <v>-31.6919</v>
      </c>
    </row>
    <row r="568" spans="2:3" ht="12.75" customHeight="1">
      <c r="B568" s="33">
        <v>5670</v>
      </c>
      <c r="C568" s="33">
        <v>-31.7463</v>
      </c>
    </row>
    <row r="569" spans="2:3" ht="12.75" customHeight="1">
      <c r="B569" s="33">
        <v>5680</v>
      </c>
      <c r="C569" s="33">
        <v>-31.11</v>
      </c>
    </row>
    <row r="570" spans="2:3" ht="12.75" customHeight="1">
      <c r="B570" s="33">
        <v>5690</v>
      </c>
      <c r="C570" s="33">
        <v>-31.2858</v>
      </c>
    </row>
    <row r="571" spans="2:3" ht="12.75" customHeight="1">
      <c r="B571" s="33">
        <v>5700</v>
      </c>
      <c r="C571" s="33">
        <v>-31.45</v>
      </c>
    </row>
    <row r="572" spans="2:3" ht="12.75" customHeight="1">
      <c r="B572" s="33">
        <v>5710</v>
      </c>
      <c r="C572" s="33">
        <v>-31.3422</v>
      </c>
    </row>
    <row r="573" spans="2:3" ht="12.75" customHeight="1">
      <c r="B573" s="33">
        <v>5720</v>
      </c>
      <c r="C573" s="33">
        <v>-31.2944</v>
      </c>
    </row>
    <row r="574" spans="2:3" ht="12.75" customHeight="1">
      <c r="B574" s="33">
        <v>5730</v>
      </c>
      <c r="C574" s="33">
        <v>-31.16</v>
      </c>
    </row>
    <row r="575" spans="2:3" ht="12.75" customHeight="1">
      <c r="B575" s="33">
        <v>5740</v>
      </c>
      <c r="C575" s="33">
        <v>-31.0623</v>
      </c>
    </row>
    <row r="576" spans="2:3" ht="12.75" customHeight="1">
      <c r="B576" s="33">
        <v>5750</v>
      </c>
      <c r="C576" s="33">
        <v>-30.99</v>
      </c>
    </row>
    <row r="577" spans="2:3" ht="12.75" customHeight="1">
      <c r="B577" s="33">
        <v>5760</v>
      </c>
      <c r="C577" s="33">
        <v>-30.673</v>
      </c>
    </row>
    <row r="578" spans="2:3" ht="12.75" customHeight="1">
      <c r="B578" s="33">
        <v>5770</v>
      </c>
      <c r="C578" s="33">
        <v>-30.5709</v>
      </c>
    </row>
    <row r="579" spans="2:3" ht="12.75" customHeight="1">
      <c r="B579" s="33">
        <v>5780</v>
      </c>
      <c r="C579" s="33">
        <v>-30.37</v>
      </c>
    </row>
    <row r="580" spans="2:3" ht="12.75" customHeight="1">
      <c r="B580" s="33">
        <v>5790</v>
      </c>
      <c r="C580" s="33">
        <v>-30.8861</v>
      </c>
    </row>
    <row r="581" spans="2:3" ht="12.75" customHeight="1">
      <c r="B581" s="33">
        <v>5800</v>
      </c>
      <c r="C581" s="33">
        <v>-31.29</v>
      </c>
    </row>
    <row r="582" spans="2:3" ht="12.75" customHeight="1">
      <c r="B582" s="33">
        <v>5810</v>
      </c>
      <c r="C582" s="33">
        <v>-31.4421</v>
      </c>
    </row>
    <row r="583" spans="2:3" ht="12.75" customHeight="1">
      <c r="B583" s="33">
        <v>5820</v>
      </c>
      <c r="C583" s="33">
        <v>-31.4512</v>
      </c>
    </row>
    <row r="584" spans="2:3" ht="12.75" customHeight="1">
      <c r="B584" s="33">
        <v>5830</v>
      </c>
      <c r="C584" s="33">
        <v>-31.42</v>
      </c>
    </row>
    <row r="585" spans="2:3" ht="12.75" customHeight="1">
      <c r="B585" s="33">
        <v>5840</v>
      </c>
      <c r="C585" s="33">
        <v>-31.42</v>
      </c>
    </row>
    <row r="586" spans="2:3" ht="12.75" customHeight="1">
      <c r="B586" s="33">
        <v>5850</v>
      </c>
      <c r="C586" s="33">
        <v>-30.8558</v>
      </c>
    </row>
    <row r="587" spans="2:3" ht="12.75" customHeight="1">
      <c r="B587" s="33">
        <v>5860</v>
      </c>
      <c r="C587" s="33">
        <v>-30.29</v>
      </c>
    </row>
    <row r="588" spans="2:3" ht="12.75" customHeight="1">
      <c r="B588" s="33">
        <v>5870</v>
      </c>
      <c r="C588" s="33">
        <v>-29.9868</v>
      </c>
    </row>
    <row r="589" spans="2:3" ht="12.75" customHeight="1">
      <c r="B589" s="33">
        <v>5880</v>
      </c>
      <c r="C589" s="33">
        <v>-29.88</v>
      </c>
    </row>
    <row r="590" spans="2:3" ht="12.75" customHeight="1">
      <c r="B590" s="33">
        <v>5890</v>
      </c>
      <c r="C590" s="33">
        <v>-30.0792</v>
      </c>
    </row>
    <row r="591" spans="2:3" ht="12.75" customHeight="1">
      <c r="B591" s="33">
        <v>5900</v>
      </c>
      <c r="C591" s="33">
        <v>-30.12</v>
      </c>
    </row>
    <row r="592" spans="2:3" ht="12.75" customHeight="1">
      <c r="B592" s="33">
        <v>5910</v>
      </c>
      <c r="C592" s="33">
        <v>-29.7232</v>
      </c>
    </row>
    <row r="593" spans="2:3" ht="12.75" customHeight="1">
      <c r="B593" s="33">
        <v>5920</v>
      </c>
      <c r="C593" s="33">
        <v>-29.68</v>
      </c>
    </row>
    <row r="594" spans="2:3" ht="12.75" customHeight="1">
      <c r="B594" s="33">
        <v>5930</v>
      </c>
      <c r="C594" s="33">
        <v>-31.1822</v>
      </c>
    </row>
    <row r="595" spans="2:3" ht="12.75" customHeight="1">
      <c r="B595" s="33">
        <v>5940</v>
      </c>
      <c r="C595" s="33">
        <v>-31.37</v>
      </c>
    </row>
    <row r="596" spans="2:3" ht="12.75" customHeight="1">
      <c r="B596" s="33">
        <v>5950</v>
      </c>
      <c r="C596" s="33">
        <v>-31.4076</v>
      </c>
    </row>
    <row r="597" spans="2:3" ht="12.75" customHeight="1">
      <c r="B597" s="33">
        <v>5960</v>
      </c>
      <c r="C597" s="33">
        <v>-31.41</v>
      </c>
    </row>
    <row r="598" spans="2:3" ht="12.75" customHeight="1">
      <c r="B598" s="33">
        <v>5970</v>
      </c>
      <c r="C598" s="33">
        <v>-30.0744</v>
      </c>
    </row>
    <row r="599" spans="2:3" ht="12.75" customHeight="1">
      <c r="B599" s="33">
        <v>5980</v>
      </c>
      <c r="C599" s="33">
        <v>-29.93</v>
      </c>
    </row>
    <row r="600" spans="2:3" ht="12.75" customHeight="1">
      <c r="B600" s="33">
        <v>5990</v>
      </c>
      <c r="C600" s="33">
        <v>-28.2455</v>
      </c>
    </row>
    <row r="601" spans="2:3" ht="12.75" customHeight="1">
      <c r="B601" s="33">
        <v>6000</v>
      </c>
      <c r="C601" s="33">
        <v>-28.12</v>
      </c>
    </row>
    <row r="602" spans="2:3" ht="12.75" customHeight="1">
      <c r="B602" s="33">
        <v>6010</v>
      </c>
      <c r="C602" s="33">
        <v>-29.341</v>
      </c>
    </row>
    <row r="603" spans="2:3" ht="12.75" customHeight="1">
      <c r="B603" s="33">
        <v>6020</v>
      </c>
      <c r="C603" s="33">
        <v>-29.52</v>
      </c>
    </row>
    <row r="604" spans="2:3" ht="12.75" customHeight="1">
      <c r="B604" s="33">
        <v>6030</v>
      </c>
      <c r="C604" s="33">
        <v>-30.3453</v>
      </c>
    </row>
    <row r="605" spans="2:3" ht="12.75" customHeight="1">
      <c r="B605" s="33">
        <v>6040</v>
      </c>
      <c r="C605" s="33">
        <v>-30.46</v>
      </c>
    </row>
    <row r="606" spans="2:3" ht="12.75" customHeight="1">
      <c r="B606" s="33">
        <v>6050</v>
      </c>
      <c r="C606" s="33">
        <v>-30.9277</v>
      </c>
    </row>
    <row r="607" spans="2:3" ht="12.75" customHeight="1">
      <c r="B607" s="33">
        <v>6060</v>
      </c>
      <c r="C607" s="33">
        <v>-31.29</v>
      </c>
    </row>
    <row r="608" spans="2:3" ht="12.75" customHeight="1">
      <c r="B608" s="33">
        <v>6070</v>
      </c>
      <c r="C608" s="33">
        <v>-31.2127</v>
      </c>
    </row>
    <row r="609" spans="2:3" ht="12.75" customHeight="1">
      <c r="B609" s="33">
        <v>6080</v>
      </c>
      <c r="C609" s="33">
        <v>-30.96</v>
      </c>
    </row>
    <row r="610" spans="2:3" ht="12.75" customHeight="1">
      <c r="B610" s="33">
        <v>6090</v>
      </c>
      <c r="C610" s="33">
        <v>-30.96</v>
      </c>
    </row>
    <row r="611" spans="2:3" ht="12.75" customHeight="1">
      <c r="B611" s="33">
        <v>6100</v>
      </c>
      <c r="C611" s="33">
        <v>-30.5241</v>
      </c>
    </row>
    <row r="612" spans="2:3" ht="12.75" customHeight="1">
      <c r="B612" s="33">
        <v>6110</v>
      </c>
      <c r="C612" s="33">
        <v>-30.47</v>
      </c>
    </row>
    <row r="613" spans="2:3" ht="12.75" customHeight="1">
      <c r="B613" s="33">
        <v>6120</v>
      </c>
      <c r="C613" s="33">
        <v>-30.762</v>
      </c>
    </row>
    <row r="614" spans="2:3" ht="12.75" customHeight="1">
      <c r="B614" s="33">
        <v>6130</v>
      </c>
      <c r="C614" s="33">
        <v>-30.95</v>
      </c>
    </row>
    <row r="615" spans="2:3" ht="12.75" customHeight="1">
      <c r="B615" s="33">
        <v>6140</v>
      </c>
      <c r="C615" s="33">
        <v>-31.1605</v>
      </c>
    </row>
    <row r="616" spans="2:3" ht="12.75" customHeight="1">
      <c r="B616" s="33">
        <v>6150</v>
      </c>
      <c r="C616" s="33">
        <v>-31.85</v>
      </c>
    </row>
    <row r="617" spans="2:3" ht="12.75" customHeight="1">
      <c r="B617" s="33">
        <v>6160</v>
      </c>
      <c r="C617" s="33">
        <v>-31.85</v>
      </c>
    </row>
    <row r="618" spans="2:3" ht="12.75" customHeight="1">
      <c r="B618" s="33">
        <v>6170</v>
      </c>
      <c r="C618" s="33">
        <v>-31.9091</v>
      </c>
    </row>
    <row r="619" spans="2:3" ht="12.75" customHeight="1">
      <c r="B619" s="33">
        <v>6180</v>
      </c>
      <c r="C619" s="33">
        <v>-31.92</v>
      </c>
    </row>
    <row r="620" spans="2:3" ht="12.75" customHeight="1">
      <c r="B620" s="33">
        <v>6190</v>
      </c>
      <c r="C620" s="33">
        <v>-30.7098</v>
      </c>
    </row>
    <row r="621" spans="2:3" ht="12.75" customHeight="1">
      <c r="B621" s="33">
        <v>6200</v>
      </c>
      <c r="C621" s="33">
        <v>-29.16</v>
      </c>
    </row>
    <row r="622" spans="2:3" ht="12.75" customHeight="1">
      <c r="B622" s="33">
        <v>6210</v>
      </c>
      <c r="C622" s="33">
        <v>-29.161</v>
      </c>
    </row>
    <row r="623" spans="2:3" ht="12.75" customHeight="1">
      <c r="B623" s="33">
        <v>6220</v>
      </c>
      <c r="C623" s="33">
        <v>-29.17</v>
      </c>
    </row>
    <row r="624" spans="2:3" ht="12.75" customHeight="1">
      <c r="B624" s="33">
        <v>6230</v>
      </c>
      <c r="C624" s="33">
        <v>-29.17</v>
      </c>
    </row>
    <row r="625" spans="2:3" ht="12.75" customHeight="1">
      <c r="B625" s="33">
        <v>6240</v>
      </c>
      <c r="C625" s="33">
        <v>-30.0623</v>
      </c>
    </row>
    <row r="626" spans="2:3" ht="12.75" customHeight="1">
      <c r="B626" s="33">
        <v>6250</v>
      </c>
      <c r="C626" s="33">
        <v>-30.52</v>
      </c>
    </row>
    <row r="627" spans="2:3" ht="12.75" customHeight="1">
      <c r="B627" s="33">
        <v>6260</v>
      </c>
      <c r="C627" s="33">
        <v>-30.272100000000002</v>
      </c>
    </row>
    <row r="628" spans="2:3" ht="12.75" customHeight="1">
      <c r="B628" s="33">
        <v>6270</v>
      </c>
      <c r="C628" s="33">
        <v>-29.33</v>
      </c>
    </row>
    <row r="629" spans="2:3" ht="12.75" customHeight="1">
      <c r="B629" s="33">
        <v>6280</v>
      </c>
      <c r="C629" s="33">
        <v>-29.33</v>
      </c>
    </row>
    <row r="630" spans="2:3" ht="12.75" customHeight="1">
      <c r="B630" s="33">
        <v>6290</v>
      </c>
      <c r="C630" s="33">
        <v>-30.6684</v>
      </c>
    </row>
    <row r="631" spans="2:3" ht="12.75" customHeight="1">
      <c r="B631" s="33">
        <v>6300</v>
      </c>
      <c r="C631" s="33">
        <v>-31.14</v>
      </c>
    </row>
    <row r="632" spans="2:3" ht="12.75" customHeight="1">
      <c r="B632" s="33">
        <v>6310</v>
      </c>
      <c r="C632" s="33">
        <v>-31.7495</v>
      </c>
    </row>
    <row r="633" spans="2:3" ht="12.75" customHeight="1">
      <c r="B633" s="33">
        <v>6320</v>
      </c>
      <c r="C633" s="33">
        <v>-32.95</v>
      </c>
    </row>
    <row r="634" spans="2:3" ht="12.75" customHeight="1">
      <c r="B634" s="33">
        <v>6330</v>
      </c>
      <c r="C634" s="33">
        <v>-32.9519</v>
      </c>
    </row>
    <row r="635" spans="2:3" ht="12.75" customHeight="1">
      <c r="B635" s="33">
        <v>6340</v>
      </c>
      <c r="C635" s="33">
        <v>-33.66</v>
      </c>
    </row>
    <row r="636" spans="2:3" ht="12.75" customHeight="1">
      <c r="B636" s="33">
        <v>6350</v>
      </c>
      <c r="C636" s="33">
        <v>-33.66</v>
      </c>
    </row>
    <row r="637" spans="2:3" ht="12.75" customHeight="1">
      <c r="B637" s="33">
        <v>6360</v>
      </c>
      <c r="C637" s="33">
        <v>-32.8356</v>
      </c>
    </row>
    <row r="638" spans="2:3" ht="12.75" customHeight="1">
      <c r="B638" s="33">
        <v>6370</v>
      </c>
      <c r="C638" s="33">
        <v>-32.4</v>
      </c>
    </row>
    <row r="639" spans="2:3" ht="12.75" customHeight="1">
      <c r="B639" s="33">
        <v>6380</v>
      </c>
      <c r="C639" s="33">
        <v>-32.4188</v>
      </c>
    </row>
    <row r="640" spans="2:3" ht="12.75" customHeight="1">
      <c r="B640" s="33">
        <v>6390</v>
      </c>
      <c r="C640" s="33">
        <v>-32.45</v>
      </c>
    </row>
    <row r="641" spans="2:3" ht="12.75" customHeight="1">
      <c r="B641" s="33">
        <v>6400</v>
      </c>
      <c r="C641" s="33">
        <v>-32.45</v>
      </c>
    </row>
    <row r="642" spans="2:3" ht="12.75" customHeight="1">
      <c r="B642" s="33">
        <v>6410</v>
      </c>
      <c r="C642" s="33">
        <v>-32.9795</v>
      </c>
    </row>
    <row r="643" spans="2:3" ht="12.75" customHeight="1">
      <c r="B643" s="33">
        <v>6420</v>
      </c>
      <c r="C643" s="33">
        <v>-32.98</v>
      </c>
    </row>
    <row r="644" spans="2:3" ht="12.75" customHeight="1">
      <c r="B644" s="33">
        <v>6430</v>
      </c>
      <c r="C644" s="33">
        <v>-32.8283</v>
      </c>
    </row>
    <row r="645" spans="2:3" ht="12.75" customHeight="1">
      <c r="B645" s="33">
        <v>6440</v>
      </c>
      <c r="C645" s="33">
        <v>-32.73</v>
      </c>
    </row>
    <row r="646" spans="2:3" ht="12.75" customHeight="1">
      <c r="B646" s="33">
        <v>6450</v>
      </c>
      <c r="C646" s="33">
        <v>-32.7871</v>
      </c>
    </row>
    <row r="647" spans="2:3" ht="12.75" customHeight="1">
      <c r="B647" s="33">
        <v>6460</v>
      </c>
      <c r="C647" s="33">
        <v>-32.93</v>
      </c>
    </row>
    <row r="648" spans="2:3" ht="12.75" customHeight="1">
      <c r="B648" s="33">
        <v>6470</v>
      </c>
      <c r="C648" s="33">
        <v>-32.93</v>
      </c>
    </row>
    <row r="649" spans="2:3" ht="12.75" customHeight="1">
      <c r="B649" s="33">
        <v>6480</v>
      </c>
      <c r="C649" s="33">
        <v>-33.2063</v>
      </c>
    </row>
    <row r="650" spans="2:3" ht="12.75" customHeight="1">
      <c r="B650" s="33">
        <v>6490</v>
      </c>
      <c r="C650" s="33">
        <v>-33.25</v>
      </c>
    </row>
    <row r="651" spans="2:3" ht="12.75" customHeight="1">
      <c r="B651" s="33">
        <v>6500</v>
      </c>
      <c r="C651" s="33">
        <v>-33.5143</v>
      </c>
    </row>
    <row r="652" spans="2:3" ht="12.75" customHeight="1">
      <c r="B652" s="33">
        <v>6510</v>
      </c>
      <c r="C652" s="33">
        <v>-33.87</v>
      </c>
    </row>
    <row r="653" spans="2:3" ht="12.75" customHeight="1">
      <c r="B653" s="33">
        <v>6520</v>
      </c>
      <c r="C653" s="33">
        <v>-33.7443</v>
      </c>
    </row>
    <row r="654" spans="2:3" ht="12.75" customHeight="1">
      <c r="B654" s="33">
        <v>6530</v>
      </c>
      <c r="C654" s="33">
        <v>-31.85</v>
      </c>
    </row>
    <row r="655" spans="2:3" ht="12.75" customHeight="1">
      <c r="B655" s="33">
        <v>6540</v>
      </c>
      <c r="C655" s="33">
        <v>-31.85</v>
      </c>
    </row>
    <row r="656" spans="2:3" ht="12.75" customHeight="1">
      <c r="B656" s="33">
        <v>6550</v>
      </c>
      <c r="C656" s="33">
        <v>-31.6538</v>
      </c>
    </row>
    <row r="657" spans="2:3" ht="12.75" customHeight="1">
      <c r="B657" s="33">
        <v>6560</v>
      </c>
      <c r="C657" s="33">
        <v>-31.52</v>
      </c>
    </row>
    <row r="658" spans="2:3" ht="12.75" customHeight="1">
      <c r="B658" s="33">
        <v>6570</v>
      </c>
      <c r="C658" s="33">
        <v>-31.4641</v>
      </c>
    </row>
    <row r="659" spans="2:3" ht="12.75" customHeight="1">
      <c r="B659" s="33">
        <v>6580</v>
      </c>
      <c r="C659" s="33">
        <v>-31.24</v>
      </c>
    </row>
    <row r="660" spans="2:3" ht="12.75" customHeight="1">
      <c r="B660" s="33">
        <v>6590</v>
      </c>
      <c r="C660" s="33">
        <v>-31.24</v>
      </c>
    </row>
    <row r="661" spans="2:3" ht="12.75" customHeight="1">
      <c r="B661" s="33">
        <v>6600</v>
      </c>
      <c r="C661" s="33">
        <v>-31.7028</v>
      </c>
    </row>
    <row r="662" spans="2:3" ht="12.75" customHeight="1">
      <c r="B662" s="33">
        <v>6610</v>
      </c>
      <c r="C662" s="33">
        <v>-31.9</v>
      </c>
    </row>
    <row r="663" spans="2:3" ht="12.75" customHeight="1">
      <c r="B663" s="33">
        <v>6620</v>
      </c>
      <c r="C663" s="33">
        <v>-31.8291</v>
      </c>
    </row>
    <row r="664" spans="2:3" ht="12.75" customHeight="1">
      <c r="B664" s="33">
        <v>6630</v>
      </c>
      <c r="C664" s="33">
        <v>-31.52</v>
      </c>
    </row>
    <row r="665" spans="2:3" ht="12.75" customHeight="1">
      <c r="B665" s="33">
        <v>6640</v>
      </c>
      <c r="C665" s="33">
        <v>-31.52</v>
      </c>
    </row>
    <row r="666" spans="2:3" ht="12.75" customHeight="1">
      <c r="B666" s="33">
        <v>6650</v>
      </c>
      <c r="C666" s="33">
        <v>-30.825</v>
      </c>
    </row>
    <row r="667" spans="2:3" ht="12.75" customHeight="1">
      <c r="B667" s="33">
        <v>6660</v>
      </c>
      <c r="C667" s="33">
        <v>-30.59</v>
      </c>
    </row>
    <row r="668" spans="2:3" ht="12.75" customHeight="1">
      <c r="B668" s="33">
        <v>6670</v>
      </c>
      <c r="C668" s="33">
        <v>-30.5432</v>
      </c>
    </row>
    <row r="669" spans="2:3" ht="12.75" customHeight="1">
      <c r="B669" s="33">
        <v>6680</v>
      </c>
      <c r="C669" s="33">
        <v>-30.43</v>
      </c>
    </row>
    <row r="670" spans="2:3" ht="12.75" customHeight="1">
      <c r="B670" s="33">
        <v>6690</v>
      </c>
      <c r="C670" s="33">
        <v>-30.43</v>
      </c>
    </row>
    <row r="671" spans="2:3" ht="12.75" customHeight="1">
      <c r="B671" s="33">
        <v>6700</v>
      </c>
      <c r="C671" s="33">
        <v>-30.7591</v>
      </c>
    </row>
    <row r="672" spans="2:3" ht="12.75" customHeight="1">
      <c r="B672" s="33">
        <v>6710</v>
      </c>
      <c r="C672" s="33">
        <v>-30.79</v>
      </c>
    </row>
    <row r="673" spans="2:3" ht="12.75" customHeight="1">
      <c r="B673" s="33">
        <v>6720</v>
      </c>
      <c r="C673" s="33">
        <v>-30.9099</v>
      </c>
    </row>
    <row r="674" spans="2:3" ht="12.75" customHeight="1">
      <c r="B674" s="33">
        <v>6730</v>
      </c>
      <c r="C674" s="33">
        <v>-31.02</v>
      </c>
    </row>
    <row r="675" spans="2:3" ht="12.75" customHeight="1">
      <c r="B675" s="33">
        <v>6740</v>
      </c>
      <c r="C675" s="33">
        <v>-30.929</v>
      </c>
    </row>
    <row r="676" spans="2:3" ht="12.75" customHeight="1">
      <c r="B676" s="33">
        <v>6750</v>
      </c>
      <c r="C676" s="33">
        <v>-30.22</v>
      </c>
    </row>
    <row r="677" spans="2:3" ht="12.75" customHeight="1">
      <c r="B677" s="33">
        <v>6760</v>
      </c>
      <c r="C677" s="33">
        <v>-30.22</v>
      </c>
    </row>
    <row r="678" spans="2:3" ht="12.75" customHeight="1">
      <c r="B678" s="33">
        <v>6770</v>
      </c>
      <c r="C678" s="33">
        <v>-30.3216</v>
      </c>
    </row>
    <row r="679" spans="2:3" ht="12.75" customHeight="1">
      <c r="B679" s="33">
        <v>6780</v>
      </c>
      <c r="C679" s="33">
        <v>-30.39</v>
      </c>
    </row>
    <row r="680" spans="2:3" ht="12.75" customHeight="1">
      <c r="B680" s="33">
        <v>6790</v>
      </c>
      <c r="C680" s="33">
        <v>-30.557</v>
      </c>
    </row>
    <row r="681" spans="2:3" ht="12.75" customHeight="1">
      <c r="B681" s="33">
        <v>6800</v>
      </c>
      <c r="C681" s="33">
        <v>-31.43</v>
      </c>
    </row>
    <row r="682" spans="2:3" ht="12.75" customHeight="1">
      <c r="B682" s="33">
        <v>6810</v>
      </c>
      <c r="C682" s="33">
        <v>-31.43</v>
      </c>
    </row>
    <row r="683" spans="2:3" ht="12.75" customHeight="1">
      <c r="B683" s="33">
        <v>6820</v>
      </c>
      <c r="C683" s="33">
        <v>-31.4654</v>
      </c>
    </row>
    <row r="684" spans="2:3" ht="12.75" customHeight="1">
      <c r="B684" s="33">
        <v>6830</v>
      </c>
      <c r="C684" s="33">
        <v>-31.48</v>
      </c>
    </row>
    <row r="685" spans="2:3" ht="12.75" customHeight="1">
      <c r="B685" s="33">
        <v>6840</v>
      </c>
      <c r="C685" s="33">
        <v>-31.4461</v>
      </c>
    </row>
    <row r="686" spans="2:3" ht="12.75" customHeight="1">
      <c r="B686" s="33">
        <v>6850</v>
      </c>
      <c r="C686" s="33">
        <v>-31.34</v>
      </c>
    </row>
    <row r="687" spans="2:3" ht="12.75" customHeight="1">
      <c r="B687" s="33">
        <v>6860</v>
      </c>
      <c r="C687" s="33">
        <v>-31.34</v>
      </c>
    </row>
    <row r="688" spans="2:3" ht="12.75" customHeight="1">
      <c r="B688" s="33">
        <v>6870</v>
      </c>
      <c r="C688" s="33">
        <v>-30.9676</v>
      </c>
    </row>
    <row r="689" spans="2:3" ht="12.75" customHeight="1">
      <c r="B689" s="33">
        <v>6880</v>
      </c>
      <c r="C689" s="33">
        <v>-30.78</v>
      </c>
    </row>
    <row r="690" spans="2:3" ht="12.75" customHeight="1">
      <c r="B690" s="33">
        <v>6890</v>
      </c>
      <c r="C690" s="33">
        <v>-30.6278</v>
      </c>
    </row>
    <row r="691" spans="2:3" ht="12.75" customHeight="1">
      <c r="B691" s="33">
        <v>6900</v>
      </c>
      <c r="C691" s="33">
        <v>-29.87</v>
      </c>
    </row>
    <row r="692" spans="2:3" ht="12.75" customHeight="1">
      <c r="B692" s="33">
        <v>6910</v>
      </c>
      <c r="C692" s="33">
        <v>-29.87</v>
      </c>
    </row>
    <row r="693" spans="2:3" ht="12.75" customHeight="1">
      <c r="B693" s="33">
        <v>6920</v>
      </c>
      <c r="C693" s="33">
        <v>-29.7719</v>
      </c>
    </row>
    <row r="694" spans="2:3" ht="12.75" customHeight="1">
      <c r="B694" s="33">
        <v>6930</v>
      </c>
      <c r="C694" s="33">
        <v>-29.72</v>
      </c>
    </row>
    <row r="695" spans="2:3" ht="12.75" customHeight="1">
      <c r="B695" s="33">
        <v>6940</v>
      </c>
      <c r="C695" s="33">
        <v>-29.7263</v>
      </c>
    </row>
    <row r="696" spans="2:3" ht="12.75" customHeight="1">
      <c r="B696" s="33">
        <v>6950</v>
      </c>
      <c r="C696" s="33">
        <v>-29.77</v>
      </c>
    </row>
    <row r="697" spans="2:3" ht="12.75" customHeight="1">
      <c r="B697" s="33">
        <v>6960</v>
      </c>
      <c r="C697" s="33">
        <v>-29.77</v>
      </c>
    </row>
    <row r="698" spans="2:3" ht="12.75" customHeight="1">
      <c r="B698" s="33">
        <v>6970</v>
      </c>
      <c r="C698" s="33">
        <v>-30.148</v>
      </c>
    </row>
    <row r="699" spans="2:3" ht="12.75" customHeight="1">
      <c r="B699" s="33">
        <v>6980</v>
      </c>
      <c r="C699" s="33">
        <v>-30.55</v>
      </c>
    </row>
    <row r="700" spans="2:3" ht="12.75" customHeight="1">
      <c r="B700" s="33">
        <v>6990</v>
      </c>
      <c r="C700" s="33">
        <v>-30.55</v>
      </c>
    </row>
    <row r="701" spans="2:3" ht="12.75" customHeight="1">
      <c r="B701" s="33">
        <v>7000</v>
      </c>
      <c r="C701" s="33">
        <v>-29.9677</v>
      </c>
    </row>
    <row r="702" spans="2:3" ht="12.75" customHeight="1">
      <c r="B702" s="33">
        <v>7010</v>
      </c>
      <c r="C702" s="33">
        <v>-29.92</v>
      </c>
    </row>
    <row r="703" spans="2:3" ht="12.75" customHeight="1">
      <c r="B703" s="33">
        <v>7020</v>
      </c>
      <c r="C703" s="33">
        <v>-30.282</v>
      </c>
    </row>
    <row r="704" spans="2:3" ht="12.75" customHeight="1">
      <c r="B704" s="33">
        <v>7030</v>
      </c>
      <c r="C704" s="33">
        <v>-30.96</v>
      </c>
    </row>
    <row r="705" spans="2:3" ht="12.75" customHeight="1">
      <c r="B705" s="33">
        <v>7040</v>
      </c>
      <c r="C705" s="33">
        <v>-30.96</v>
      </c>
    </row>
    <row r="706" spans="2:3" ht="12.75" customHeight="1">
      <c r="B706" s="33">
        <v>7050</v>
      </c>
      <c r="C706" s="33">
        <v>-31.2679</v>
      </c>
    </row>
    <row r="707" spans="2:3" ht="12.75" customHeight="1">
      <c r="B707" s="33">
        <v>7060</v>
      </c>
      <c r="C707" s="33">
        <v>-31.43</v>
      </c>
    </row>
    <row r="708" spans="2:3" ht="12.75" customHeight="1">
      <c r="B708" s="33">
        <v>7070</v>
      </c>
      <c r="C708" s="33">
        <v>-31.4864</v>
      </c>
    </row>
    <row r="709" spans="2:3" ht="12.75" customHeight="1">
      <c r="B709" s="33">
        <v>7080</v>
      </c>
      <c r="C709" s="33">
        <v>-32.65</v>
      </c>
    </row>
    <row r="710" spans="2:3" ht="12.75" customHeight="1">
      <c r="B710" s="33">
        <v>7090</v>
      </c>
      <c r="C710" s="33">
        <v>-32.65</v>
      </c>
    </row>
    <row r="711" spans="2:3" ht="12.75" customHeight="1">
      <c r="B711" s="33">
        <v>7100</v>
      </c>
      <c r="C711" s="33">
        <v>-33.0583</v>
      </c>
    </row>
    <row r="712" spans="2:3" ht="12.75" customHeight="1">
      <c r="B712" s="33">
        <v>7110</v>
      </c>
      <c r="C712" s="33">
        <v>-33.62</v>
      </c>
    </row>
    <row r="713" spans="2:3" ht="12.75" customHeight="1">
      <c r="B713" s="33">
        <v>7120</v>
      </c>
      <c r="C713" s="33">
        <v>-33.62</v>
      </c>
    </row>
    <row r="714" spans="2:3" ht="12.75" customHeight="1">
      <c r="B714" s="33">
        <v>7130</v>
      </c>
      <c r="C714" s="33">
        <v>-35.2426</v>
      </c>
    </row>
    <row r="715" spans="2:3" ht="12.75" customHeight="1">
      <c r="B715" s="33">
        <v>7140</v>
      </c>
      <c r="C715" s="33">
        <v>-35.46</v>
      </c>
    </row>
    <row r="716" spans="2:3" ht="12.75" customHeight="1">
      <c r="B716" s="33">
        <v>7150</v>
      </c>
      <c r="C716" s="33">
        <v>-34.9669</v>
      </c>
    </row>
    <row r="717" spans="2:3" ht="12.75" customHeight="1">
      <c r="B717" s="33">
        <v>7160</v>
      </c>
      <c r="C717" s="33">
        <v>-33.26</v>
      </c>
    </row>
    <row r="718" spans="2:3" ht="12.75" customHeight="1">
      <c r="B718" s="33">
        <v>7170</v>
      </c>
      <c r="C718" s="33">
        <v>-33.26</v>
      </c>
    </row>
    <row r="719" spans="2:3" ht="12.75" customHeight="1">
      <c r="B719" s="33">
        <v>7180</v>
      </c>
      <c r="C719" s="33">
        <v>-32.0671</v>
      </c>
    </row>
    <row r="720" spans="2:3" ht="12.75" customHeight="1">
      <c r="B720" s="33">
        <v>7190</v>
      </c>
      <c r="C720" s="33">
        <v>-31.09</v>
      </c>
    </row>
    <row r="721" spans="2:3" ht="12.75" customHeight="1">
      <c r="B721" s="33">
        <v>7200</v>
      </c>
      <c r="C721" s="33">
        <v>-31.09</v>
      </c>
    </row>
    <row r="722" spans="2:3" ht="12.75" customHeight="1">
      <c r="B722" s="33">
        <v>7210</v>
      </c>
      <c r="C722" s="33">
        <v>-30.7638</v>
      </c>
    </row>
    <row r="723" spans="2:3" ht="12.75" customHeight="1">
      <c r="B723" s="33">
        <v>7220</v>
      </c>
      <c r="C723" s="33">
        <v>-30.71</v>
      </c>
    </row>
    <row r="724" spans="2:3" ht="12.75" customHeight="1">
      <c r="B724" s="33">
        <v>7230</v>
      </c>
      <c r="C724" s="33">
        <v>-30.713</v>
      </c>
    </row>
    <row r="725" spans="2:3" ht="12.75" customHeight="1">
      <c r="B725" s="33">
        <v>7240</v>
      </c>
      <c r="C725" s="33">
        <v>-30.73</v>
      </c>
    </row>
    <row r="726" spans="2:3" ht="12.75" customHeight="1">
      <c r="B726" s="33">
        <v>7250</v>
      </c>
      <c r="C726" s="33">
        <v>-30.73</v>
      </c>
    </row>
    <row r="727" spans="2:3" ht="12.75" customHeight="1">
      <c r="B727" s="33">
        <v>7260</v>
      </c>
      <c r="C727" s="33">
        <v>-30.7512</v>
      </c>
    </row>
    <row r="728" spans="2:3" ht="12.75" customHeight="1">
      <c r="B728" s="33">
        <v>7270</v>
      </c>
      <c r="C728" s="33">
        <v>-30.77</v>
      </c>
    </row>
    <row r="729" spans="2:3" ht="12.75" customHeight="1">
      <c r="B729" s="33">
        <v>7280</v>
      </c>
      <c r="C729" s="33">
        <v>-30.77</v>
      </c>
    </row>
    <row r="730" spans="2:3" ht="12.75" customHeight="1">
      <c r="B730" s="33">
        <v>7290</v>
      </c>
      <c r="C730" s="33">
        <v>-31.3611</v>
      </c>
    </row>
    <row r="731" spans="2:3" ht="12.75" customHeight="1">
      <c r="B731" s="33">
        <v>7300</v>
      </c>
      <c r="C731" s="33">
        <v>-31.52</v>
      </c>
    </row>
    <row r="732" spans="2:3" ht="12.75" customHeight="1">
      <c r="B732" s="33">
        <v>7310</v>
      </c>
      <c r="C732" s="33">
        <v>-31.6291</v>
      </c>
    </row>
    <row r="733" spans="2:3" ht="12.75" customHeight="1">
      <c r="B733" s="33">
        <v>7320</v>
      </c>
      <c r="C733" s="33">
        <v>-35.36</v>
      </c>
    </row>
    <row r="734" spans="2:3" ht="12.75" customHeight="1">
      <c r="B734" s="33">
        <v>7330</v>
      </c>
      <c r="C734" s="33">
        <v>-35.36</v>
      </c>
    </row>
    <row r="735" spans="2:3" ht="12.75" customHeight="1">
      <c r="B735" s="33">
        <v>7340</v>
      </c>
      <c r="C735" s="33">
        <v>-35.4127</v>
      </c>
    </row>
    <row r="736" spans="2:3" ht="12.75" customHeight="1">
      <c r="B736" s="33">
        <v>7350</v>
      </c>
      <c r="C736" s="33">
        <v>-35.57</v>
      </c>
    </row>
    <row r="737" spans="2:3" ht="12.75" customHeight="1">
      <c r="B737" s="33">
        <v>7360</v>
      </c>
      <c r="C737" s="33">
        <v>-35.57</v>
      </c>
    </row>
    <row r="738" spans="2:3" ht="12.75" customHeight="1">
      <c r="B738" s="33">
        <v>7370</v>
      </c>
      <c r="C738" s="33">
        <v>-34.8728</v>
      </c>
    </row>
    <row r="739" spans="2:3" ht="12.75" customHeight="1">
      <c r="B739" s="33">
        <v>7380</v>
      </c>
      <c r="C739" s="33">
        <v>-34.04</v>
      </c>
    </row>
    <row r="740" spans="2:3" ht="12.75" customHeight="1">
      <c r="B740" s="33">
        <v>7390</v>
      </c>
      <c r="C740" s="33">
        <v>-34.04</v>
      </c>
    </row>
    <row r="741" spans="2:3" ht="12.75" customHeight="1">
      <c r="B741" s="33">
        <v>7400</v>
      </c>
      <c r="C741" s="33">
        <v>-33.5132</v>
      </c>
    </row>
    <row r="742" spans="2:3" ht="12.75" customHeight="1">
      <c r="B742" s="33">
        <v>7410</v>
      </c>
      <c r="C742" s="33">
        <v>-33.22</v>
      </c>
    </row>
    <row r="743" spans="2:3" ht="12.75" customHeight="1">
      <c r="B743" s="33">
        <v>7420</v>
      </c>
      <c r="C743" s="33">
        <v>-33.22</v>
      </c>
    </row>
    <row r="744" spans="2:3" ht="12.75" customHeight="1">
      <c r="B744" s="33">
        <v>7430</v>
      </c>
      <c r="C744" s="33">
        <v>-31.9949</v>
      </c>
    </row>
    <row r="745" spans="2:3" ht="12.75" customHeight="1">
      <c r="B745" s="33">
        <v>7440</v>
      </c>
      <c r="C745" s="33">
        <v>-31.89</v>
      </c>
    </row>
    <row r="746" spans="2:3" ht="12.75" customHeight="1">
      <c r="B746" s="33">
        <v>7450</v>
      </c>
      <c r="C746" s="33">
        <v>-31.6724</v>
      </c>
    </row>
    <row r="747" spans="2:3" ht="12.75" customHeight="1">
      <c r="B747" s="33">
        <v>7460</v>
      </c>
      <c r="C747" s="33">
        <v>-31.54</v>
      </c>
    </row>
    <row r="748" spans="2:3" ht="12.75" customHeight="1">
      <c r="B748" s="33">
        <v>7470</v>
      </c>
      <c r="C748" s="33">
        <v>-32.2319</v>
      </c>
    </row>
    <row r="749" spans="2:3" ht="12.75" customHeight="1">
      <c r="B749" s="33">
        <v>7480</v>
      </c>
      <c r="C749" s="33">
        <v>-33.78</v>
      </c>
    </row>
    <row r="750" spans="2:3" ht="12.75" customHeight="1">
      <c r="B750" s="33">
        <v>7490</v>
      </c>
      <c r="C750" s="33">
        <v>-33.78</v>
      </c>
    </row>
    <row r="751" spans="2:3" ht="12.75" customHeight="1">
      <c r="B751" s="33">
        <v>7500</v>
      </c>
      <c r="C751" s="33">
        <v>-33.4495</v>
      </c>
    </row>
    <row r="752" spans="2:3" ht="12.75" customHeight="1">
      <c r="B752" s="33">
        <v>7510</v>
      </c>
      <c r="C752" s="33">
        <v>-33.17</v>
      </c>
    </row>
    <row r="753" spans="2:3" ht="12.75" customHeight="1">
      <c r="B753" s="33">
        <v>7520</v>
      </c>
      <c r="C753" s="33">
        <v>-33.17</v>
      </c>
    </row>
    <row r="754" spans="2:3" ht="12.75" customHeight="1">
      <c r="B754" s="33">
        <v>7530</v>
      </c>
      <c r="C754" s="33">
        <v>-32.5833</v>
      </c>
    </row>
    <row r="755" spans="2:3" ht="12.75" customHeight="1">
      <c r="B755" s="33">
        <v>7540</v>
      </c>
      <c r="C755" s="33">
        <v>-32.26</v>
      </c>
    </row>
    <row r="756" spans="2:3" ht="12.75" customHeight="1">
      <c r="B756" s="33">
        <v>7550</v>
      </c>
      <c r="C756" s="33">
        <v>-32.26</v>
      </c>
    </row>
    <row r="757" spans="2:3" ht="12.75" customHeight="1">
      <c r="B757" s="33">
        <v>7560</v>
      </c>
      <c r="C757" s="33">
        <v>-32.361</v>
      </c>
    </row>
    <row r="758" spans="2:3" ht="12.75" customHeight="1">
      <c r="B758" s="33">
        <v>7570</v>
      </c>
      <c r="C758" s="33">
        <v>-32.38</v>
      </c>
    </row>
    <row r="759" spans="2:3" ht="12.75" customHeight="1">
      <c r="B759" s="33">
        <v>7580</v>
      </c>
      <c r="C759" s="33">
        <v>-32.38</v>
      </c>
    </row>
    <row r="760" spans="2:3" ht="12.75" customHeight="1">
      <c r="B760" s="33">
        <v>7590</v>
      </c>
      <c r="C760" s="33">
        <v>-31.9443</v>
      </c>
    </row>
    <row r="761" spans="2:3" ht="12.75" customHeight="1">
      <c r="B761" s="33">
        <v>7600</v>
      </c>
      <c r="C761" s="33">
        <v>-31.9</v>
      </c>
    </row>
    <row r="762" spans="2:3" ht="12.75" customHeight="1">
      <c r="B762" s="33">
        <v>7610</v>
      </c>
      <c r="C762" s="33">
        <v>-31.9</v>
      </c>
    </row>
    <row r="763" spans="2:3" ht="12.75" customHeight="1">
      <c r="B763" s="33">
        <v>7620</v>
      </c>
      <c r="C763" s="33">
        <v>-32.0908</v>
      </c>
    </row>
    <row r="764" spans="2:3" ht="12.75" customHeight="1">
      <c r="B764" s="33">
        <v>7630</v>
      </c>
      <c r="C764" s="33">
        <v>-32.1</v>
      </c>
    </row>
    <row r="765" spans="2:3" ht="12.75" customHeight="1">
      <c r="B765" s="33">
        <v>7640</v>
      </c>
      <c r="C765" s="33">
        <v>-32.1</v>
      </c>
    </row>
    <row r="766" spans="2:3" ht="12.75" customHeight="1">
      <c r="B766" s="33">
        <v>7650</v>
      </c>
      <c r="C766" s="33">
        <v>-32.1</v>
      </c>
    </row>
    <row r="767" spans="2:3" ht="12.75" customHeight="1">
      <c r="B767" s="33">
        <v>7660</v>
      </c>
      <c r="C767" s="33">
        <v>-31.5806</v>
      </c>
    </row>
    <row r="768" spans="2:3" ht="12.75" customHeight="1">
      <c r="B768" s="33">
        <v>7670</v>
      </c>
      <c r="C768" s="33">
        <v>-30.7</v>
      </c>
    </row>
    <row r="769" spans="2:3" ht="12.75" customHeight="1">
      <c r="B769" s="33">
        <v>7680</v>
      </c>
      <c r="C769" s="33">
        <v>-30.7</v>
      </c>
    </row>
    <row r="770" spans="2:3" ht="12.75" customHeight="1">
      <c r="B770" s="33">
        <v>7690</v>
      </c>
      <c r="C770" s="33">
        <v>-30.6302</v>
      </c>
    </row>
    <row r="771" spans="2:3" ht="12.75" customHeight="1">
      <c r="B771" s="33">
        <v>7700</v>
      </c>
      <c r="C771" s="33">
        <v>-30.51</v>
      </c>
    </row>
    <row r="772" spans="2:3" ht="12.75" customHeight="1">
      <c r="B772" s="33">
        <v>7710</v>
      </c>
      <c r="C772" s="33">
        <v>-30.51</v>
      </c>
    </row>
    <row r="773" spans="2:3" ht="12.75" customHeight="1">
      <c r="B773" s="33">
        <v>7720</v>
      </c>
      <c r="C773" s="33">
        <v>-30.1316</v>
      </c>
    </row>
    <row r="774" spans="2:3" ht="12.75" customHeight="1">
      <c r="B774" s="33">
        <v>7730</v>
      </c>
      <c r="C774" s="33">
        <v>-29.69</v>
      </c>
    </row>
    <row r="775" spans="2:3" ht="12.75" customHeight="1">
      <c r="B775" s="33">
        <v>7740</v>
      </c>
      <c r="C775" s="33">
        <v>-29.69</v>
      </c>
    </row>
    <row r="776" spans="2:3" ht="12.75" customHeight="1">
      <c r="B776" s="33">
        <v>7750</v>
      </c>
      <c r="C776" s="33">
        <v>-29.5719</v>
      </c>
    </row>
    <row r="777" spans="2:3" ht="12.75" customHeight="1">
      <c r="B777" s="33">
        <v>7760</v>
      </c>
      <c r="C777" s="33">
        <v>-29.47</v>
      </c>
    </row>
    <row r="778" spans="2:3" ht="12.75" customHeight="1">
      <c r="B778" s="33">
        <v>7770</v>
      </c>
      <c r="C778" s="33">
        <v>-29.47</v>
      </c>
    </row>
    <row r="779" spans="2:3" ht="12.75" customHeight="1">
      <c r="B779" s="33">
        <v>7780</v>
      </c>
      <c r="C779" s="33">
        <v>-29.9209</v>
      </c>
    </row>
    <row r="780" spans="2:3" ht="12.75" customHeight="1">
      <c r="B780" s="33">
        <v>7790</v>
      </c>
      <c r="C780" s="33">
        <v>-30.42</v>
      </c>
    </row>
    <row r="781" spans="2:3" ht="12.75" customHeight="1">
      <c r="B781" s="33">
        <v>7800</v>
      </c>
      <c r="C781" s="33">
        <v>-30.42</v>
      </c>
    </row>
    <row r="782" spans="2:3" ht="12.75" customHeight="1">
      <c r="B782" s="33">
        <v>7810</v>
      </c>
      <c r="C782" s="33">
        <v>-30.42</v>
      </c>
    </row>
    <row r="783" spans="2:3" ht="12.75" customHeight="1">
      <c r="B783" s="33">
        <v>7820</v>
      </c>
      <c r="C783" s="33">
        <v>-30.42</v>
      </c>
    </row>
    <row r="784" spans="2:3" ht="12.75" customHeight="1">
      <c r="B784" s="33">
        <v>7830</v>
      </c>
      <c r="C784" s="33">
        <v>-30.42</v>
      </c>
    </row>
    <row r="785" spans="2:3" ht="12.75" customHeight="1">
      <c r="B785" s="33">
        <v>7840</v>
      </c>
      <c r="C785" s="33">
        <v>-30.42</v>
      </c>
    </row>
    <row r="786" spans="2:3" ht="12.75" customHeight="1">
      <c r="B786" s="33">
        <v>7850</v>
      </c>
      <c r="C786" s="33">
        <v>-30.3795</v>
      </c>
    </row>
    <row r="787" spans="2:3" ht="12.75" customHeight="1">
      <c r="B787" s="33">
        <v>7860</v>
      </c>
      <c r="C787" s="33">
        <v>-30.37</v>
      </c>
    </row>
    <row r="788" spans="2:3" ht="12.75" customHeight="1">
      <c r="B788" s="33">
        <v>7870</v>
      </c>
      <c r="C788" s="33">
        <v>-30.37</v>
      </c>
    </row>
    <row r="789" spans="2:3" ht="12.75" customHeight="1">
      <c r="B789" s="33">
        <v>7880</v>
      </c>
      <c r="C789" s="33">
        <v>-30.37</v>
      </c>
    </row>
    <row r="790" spans="2:3" ht="12.75" customHeight="1">
      <c r="B790" s="33">
        <v>7890</v>
      </c>
      <c r="C790" s="33">
        <v>-30.37</v>
      </c>
    </row>
    <row r="791" spans="2:3" ht="12.75" customHeight="1">
      <c r="B791" s="33">
        <v>7900</v>
      </c>
      <c r="C791" s="33">
        <v>-30.37</v>
      </c>
    </row>
    <row r="792" spans="2:3" ht="12.75" customHeight="1">
      <c r="B792" s="33">
        <v>7910</v>
      </c>
      <c r="C792" s="33">
        <v>-30.37</v>
      </c>
    </row>
    <row r="793" spans="2:3" ht="12.75" customHeight="1">
      <c r="B793" s="33">
        <v>7920</v>
      </c>
      <c r="C793" s="33">
        <v>-30.37</v>
      </c>
    </row>
    <row r="794" spans="2:3" ht="12.75" customHeight="1">
      <c r="B794" s="33">
        <v>7930</v>
      </c>
      <c r="C794" s="33">
        <v>-30.37</v>
      </c>
    </row>
    <row r="795" spans="2:3" ht="12.75" customHeight="1">
      <c r="B795" s="33">
        <v>7940</v>
      </c>
      <c r="C795" s="33">
        <v>-30.4473</v>
      </c>
    </row>
    <row r="796" spans="2:3" ht="12.75" customHeight="1">
      <c r="B796" s="33">
        <v>7950</v>
      </c>
      <c r="C796" s="33">
        <v>-30.49</v>
      </c>
    </row>
    <row r="797" spans="2:3" ht="12.75" customHeight="1">
      <c r="B797" s="33">
        <v>7960</v>
      </c>
      <c r="C797" s="33">
        <v>-30.49</v>
      </c>
    </row>
    <row r="798" spans="2:3" ht="12.75" customHeight="1">
      <c r="B798" s="33">
        <v>7970</v>
      </c>
      <c r="C798" s="33">
        <v>-30.49</v>
      </c>
    </row>
    <row r="799" spans="2:3" ht="12.75" customHeight="1">
      <c r="B799" s="33">
        <v>7980</v>
      </c>
      <c r="C799" s="33">
        <v>-30.49</v>
      </c>
    </row>
    <row r="800" spans="2:3" ht="12.75" customHeight="1">
      <c r="B800" s="33">
        <v>7990</v>
      </c>
      <c r="C800" s="33">
        <v>-30.49</v>
      </c>
    </row>
    <row r="801" spans="2:3" ht="12.75" customHeight="1">
      <c r="B801" s="33">
        <v>8000</v>
      </c>
      <c r="C801" s="33">
        <v>-30.49</v>
      </c>
    </row>
    <row r="802" spans="2:3" ht="12.75" customHeight="1">
      <c r="B802" s="33">
        <v>8010</v>
      </c>
      <c r="C802" s="33">
        <v>-30.49</v>
      </c>
    </row>
    <row r="803" spans="2:3" ht="12.75" customHeight="1">
      <c r="B803" s="33">
        <v>8020</v>
      </c>
      <c r="C803" s="33">
        <v>-30.49</v>
      </c>
    </row>
    <row r="804" spans="2:3" ht="12.75" customHeight="1">
      <c r="B804" s="33">
        <v>8030</v>
      </c>
      <c r="C804" s="33">
        <v>-30.49</v>
      </c>
    </row>
    <row r="805" spans="2:3" ht="12.75" customHeight="1">
      <c r="B805" s="33">
        <v>8040</v>
      </c>
      <c r="C805" s="33">
        <v>-30.49</v>
      </c>
    </row>
    <row r="806" spans="2:3" ht="12.75" customHeight="1">
      <c r="B806" s="33">
        <v>8050</v>
      </c>
      <c r="C806" s="33">
        <v>-30.49</v>
      </c>
    </row>
    <row r="807" spans="2:3" ht="12.75" customHeight="1">
      <c r="B807" s="33">
        <v>8060</v>
      </c>
      <c r="C807" s="33">
        <v>-30.6866</v>
      </c>
    </row>
    <row r="808" spans="2:3" ht="12.75" customHeight="1">
      <c r="B808" s="33">
        <v>8070</v>
      </c>
      <c r="C808" s="33">
        <v>-30.8</v>
      </c>
    </row>
    <row r="809" spans="2:3" ht="12.75" customHeight="1">
      <c r="B809" s="33">
        <v>8080</v>
      </c>
      <c r="C809" s="33">
        <v>-30.8</v>
      </c>
    </row>
    <row r="810" spans="2:3" ht="12.75" customHeight="1">
      <c r="B810" s="33">
        <v>8090</v>
      </c>
      <c r="C810" s="33">
        <v>-30.8</v>
      </c>
    </row>
    <row r="811" spans="2:3" ht="12.75" customHeight="1">
      <c r="B811" s="33">
        <v>8100</v>
      </c>
      <c r="C811" s="33">
        <v>-30.8</v>
      </c>
    </row>
    <row r="812" spans="2:3" ht="12.75" customHeight="1">
      <c r="B812" s="33">
        <v>8110</v>
      </c>
      <c r="C812" s="33">
        <v>-30.8</v>
      </c>
    </row>
    <row r="813" spans="2:3" ht="12.75" customHeight="1">
      <c r="B813" s="33">
        <v>8120</v>
      </c>
      <c r="C813" s="33">
        <v>-30.8</v>
      </c>
    </row>
    <row r="814" spans="2:3" ht="12.75" customHeight="1">
      <c r="B814" s="33">
        <v>8130</v>
      </c>
      <c r="C814" s="33">
        <v>-30.5135</v>
      </c>
    </row>
    <row r="815" spans="2:3" ht="12.75" customHeight="1">
      <c r="B815" s="33">
        <v>8140</v>
      </c>
      <c r="C815" s="33">
        <v>-30.41</v>
      </c>
    </row>
    <row r="816" spans="2:3" ht="12.75" customHeight="1">
      <c r="B816" s="33">
        <v>8150</v>
      </c>
      <c r="C816" s="33">
        <v>-30.41</v>
      </c>
    </row>
    <row r="817" spans="2:3" ht="12.75" customHeight="1">
      <c r="B817" s="33">
        <v>8160</v>
      </c>
      <c r="C817" s="33">
        <v>-30.41</v>
      </c>
    </row>
    <row r="818" spans="2:3" ht="12.75" customHeight="1">
      <c r="B818" s="33">
        <v>8170</v>
      </c>
      <c r="C818" s="33">
        <v>-30.41</v>
      </c>
    </row>
    <row r="819" spans="2:3" ht="12.75" customHeight="1">
      <c r="B819" s="33">
        <v>8180</v>
      </c>
      <c r="C819" s="33">
        <v>-30.41</v>
      </c>
    </row>
    <row r="820" spans="2:3" ht="12.75" customHeight="1">
      <c r="B820" s="33">
        <v>8190</v>
      </c>
      <c r="C820" s="33">
        <v>-30.41</v>
      </c>
    </row>
    <row r="821" spans="2:3" ht="12.75" customHeight="1">
      <c r="B821" s="33">
        <v>8200</v>
      </c>
      <c r="C821" s="33">
        <v>-30.41</v>
      </c>
    </row>
    <row r="822" spans="2:3" ht="12.75" customHeight="1">
      <c r="B822" s="33">
        <v>8210</v>
      </c>
      <c r="C822" s="33">
        <v>-30.41</v>
      </c>
    </row>
    <row r="823" spans="2:3" ht="12.75" customHeight="1">
      <c r="B823" s="33">
        <v>8220</v>
      </c>
      <c r="C823" s="33">
        <v>-30.41</v>
      </c>
    </row>
    <row r="824" spans="2:3" ht="12.75" customHeight="1">
      <c r="B824" s="33">
        <v>8230</v>
      </c>
      <c r="C824" s="33">
        <v>-30.41</v>
      </c>
    </row>
    <row r="825" spans="2:3" ht="12.75" customHeight="1">
      <c r="B825" s="33">
        <v>8240</v>
      </c>
      <c r="C825" s="33">
        <v>-30.5991</v>
      </c>
    </row>
    <row r="826" spans="2:3" ht="12.75" customHeight="1">
      <c r="B826" s="33">
        <v>8250</v>
      </c>
      <c r="C826" s="33">
        <v>-30.6</v>
      </c>
    </row>
    <row r="827" spans="2:3" ht="12.75" customHeight="1">
      <c r="B827" s="33">
        <v>8260</v>
      </c>
      <c r="C827" s="33">
        <v>-30.6</v>
      </c>
    </row>
    <row r="828" spans="2:3" ht="12.75" customHeight="1">
      <c r="B828" s="33">
        <v>8270</v>
      </c>
      <c r="C828" s="33">
        <v>-30.6</v>
      </c>
    </row>
    <row r="829" spans="2:3" ht="12.75" customHeight="1">
      <c r="B829" s="33">
        <v>8280</v>
      </c>
      <c r="C829" s="33">
        <v>-30.6</v>
      </c>
    </row>
    <row r="830" spans="2:3" ht="12.75" customHeight="1">
      <c r="B830" s="33">
        <v>8290</v>
      </c>
      <c r="C830" s="33">
        <v>-30.6</v>
      </c>
    </row>
    <row r="831" spans="2:3" ht="12.75" customHeight="1">
      <c r="B831" s="33">
        <v>8300</v>
      </c>
      <c r="C831" s="33">
        <v>-30.6</v>
      </c>
    </row>
    <row r="832" spans="2:3" ht="12.75" customHeight="1">
      <c r="B832" s="33">
        <v>8310</v>
      </c>
      <c r="C832" s="33">
        <v>-30.6691</v>
      </c>
    </row>
    <row r="833" spans="2:3" ht="12.75" customHeight="1">
      <c r="B833" s="33">
        <v>8320</v>
      </c>
      <c r="C833" s="33">
        <v>-30.71</v>
      </c>
    </row>
    <row r="834" spans="2:3" ht="12.75" customHeight="1">
      <c r="B834" s="33">
        <v>8330</v>
      </c>
      <c r="C834" s="33">
        <v>-30.71</v>
      </c>
    </row>
    <row r="835" spans="2:3" ht="12.75" customHeight="1">
      <c r="B835" s="33">
        <v>8340</v>
      </c>
      <c r="C835" s="33">
        <v>-30.71</v>
      </c>
    </row>
    <row r="836" spans="2:3" ht="12.75" customHeight="1">
      <c r="B836" s="33">
        <v>8350</v>
      </c>
      <c r="C836" s="33">
        <v>-30.71</v>
      </c>
    </row>
    <row r="837" spans="2:3" ht="12.75" customHeight="1">
      <c r="B837" s="33">
        <v>8360</v>
      </c>
      <c r="C837" s="33">
        <v>-30.71</v>
      </c>
    </row>
    <row r="838" spans="2:3" ht="12.75" customHeight="1">
      <c r="B838" s="33">
        <v>8370</v>
      </c>
      <c r="C838" s="33">
        <v>-30.71</v>
      </c>
    </row>
    <row r="839" spans="2:3" ht="12.75" customHeight="1">
      <c r="B839" s="33">
        <v>8380</v>
      </c>
      <c r="C839" s="33">
        <v>-30.9121</v>
      </c>
    </row>
    <row r="840" spans="2:3" ht="12.75" customHeight="1">
      <c r="B840" s="33">
        <v>8390</v>
      </c>
      <c r="C840" s="33">
        <v>-31.29</v>
      </c>
    </row>
    <row r="841" spans="2:3" ht="12.75" customHeight="1">
      <c r="B841" s="33">
        <v>8400</v>
      </c>
      <c r="C841" s="33">
        <v>-31.29</v>
      </c>
    </row>
    <row r="842" spans="2:3" ht="12.75" customHeight="1">
      <c r="B842" s="33">
        <v>8410</v>
      </c>
      <c r="C842" s="33">
        <v>-31.29</v>
      </c>
    </row>
    <row r="843" spans="2:3" ht="12.75" customHeight="1">
      <c r="B843" s="33">
        <v>8420</v>
      </c>
      <c r="C843" s="33">
        <v>-31.29</v>
      </c>
    </row>
    <row r="844" spans="2:3" ht="12.75" customHeight="1">
      <c r="B844" s="33">
        <v>8430</v>
      </c>
      <c r="C844" s="33">
        <v>-31.29</v>
      </c>
    </row>
    <row r="845" spans="2:3" ht="12.75" customHeight="1">
      <c r="B845" s="33">
        <v>8440</v>
      </c>
      <c r="C845" s="33">
        <v>-31.29</v>
      </c>
    </row>
    <row r="846" spans="2:3" ht="12.75" customHeight="1">
      <c r="B846" s="33">
        <v>8450</v>
      </c>
      <c r="C846" s="33">
        <v>-29.0129</v>
      </c>
    </row>
    <row r="847" spans="2:3" ht="12.75" customHeight="1">
      <c r="B847" s="33">
        <v>8460</v>
      </c>
      <c r="C847" s="33">
        <v>-28.38</v>
      </c>
    </row>
    <row r="848" spans="2:3" ht="12.75" customHeight="1">
      <c r="B848" s="33">
        <v>8470</v>
      </c>
      <c r="C848" s="33">
        <v>-28.38</v>
      </c>
    </row>
    <row r="849" spans="2:3" ht="12.75" customHeight="1">
      <c r="B849" s="33">
        <v>8480</v>
      </c>
      <c r="C849" s="33">
        <v>-28.38</v>
      </c>
    </row>
    <row r="850" spans="2:3" ht="12.75" customHeight="1">
      <c r="B850" s="33">
        <v>8490</v>
      </c>
      <c r="C850" s="33">
        <v>-28.38</v>
      </c>
    </row>
    <row r="851" spans="2:3" ht="12.75" customHeight="1">
      <c r="B851" s="33">
        <v>8500</v>
      </c>
      <c r="C851" s="33">
        <v>-28.38</v>
      </c>
    </row>
    <row r="852" spans="2:3" ht="12.75" customHeight="1">
      <c r="B852" s="33">
        <v>8510</v>
      </c>
      <c r="C852" s="33">
        <v>-28.38</v>
      </c>
    </row>
    <row r="853" spans="2:3" ht="12.75" customHeight="1">
      <c r="B853" s="33">
        <v>8520</v>
      </c>
      <c r="C853" s="33">
        <v>-29.7697</v>
      </c>
    </row>
    <row r="854" spans="2:3" ht="12.75" customHeight="1">
      <c r="B854" s="33">
        <v>8530</v>
      </c>
      <c r="C854" s="33">
        <v>-29.9</v>
      </c>
    </row>
    <row r="855" spans="2:3" ht="12.75" customHeight="1">
      <c r="B855" s="33">
        <v>8540</v>
      </c>
      <c r="C855" s="33">
        <v>-29.9</v>
      </c>
    </row>
    <row r="856" spans="2:3" ht="12.75" customHeight="1">
      <c r="B856" s="33">
        <v>8550</v>
      </c>
      <c r="C856" s="33">
        <v>-29.9</v>
      </c>
    </row>
    <row r="857" spans="2:3" ht="12.75" customHeight="1">
      <c r="B857" s="33">
        <v>8560</v>
      </c>
      <c r="C857" s="33">
        <v>-29.9</v>
      </c>
    </row>
    <row r="858" spans="2:3" ht="12.75" customHeight="1">
      <c r="B858" s="33">
        <v>8570</v>
      </c>
      <c r="C858" s="33">
        <v>-29.9</v>
      </c>
    </row>
    <row r="859" spans="2:3" ht="12.75" customHeight="1">
      <c r="B859" s="33">
        <v>8580</v>
      </c>
      <c r="C859" s="33">
        <v>-29.8228</v>
      </c>
    </row>
    <row r="860" spans="2:3" ht="12.75" customHeight="1">
      <c r="B860" s="33">
        <v>8590</v>
      </c>
      <c r="C860" s="33">
        <v>-29.42</v>
      </c>
    </row>
    <row r="861" spans="2:3" ht="12.75" customHeight="1">
      <c r="B861" s="33">
        <v>8600</v>
      </c>
      <c r="C861" s="33">
        <v>-29.42</v>
      </c>
    </row>
    <row r="862" spans="2:3" ht="12.75" customHeight="1">
      <c r="B862" s="33">
        <v>8610</v>
      </c>
      <c r="C862" s="33">
        <v>-29.42</v>
      </c>
    </row>
    <row r="863" spans="2:3" ht="12.75" customHeight="1">
      <c r="B863" s="33">
        <v>8620</v>
      </c>
      <c r="C863" s="33">
        <v>-29.42</v>
      </c>
    </row>
    <row r="864" spans="2:3" ht="12.75" customHeight="1">
      <c r="B864" s="33">
        <v>8630</v>
      </c>
      <c r="C864" s="33">
        <v>-29.42</v>
      </c>
    </row>
    <row r="865" spans="2:3" ht="12.75" customHeight="1">
      <c r="B865" s="33">
        <v>8640</v>
      </c>
      <c r="C865" s="33">
        <v>-29.42</v>
      </c>
    </row>
    <row r="866" spans="2:3" ht="12.75" customHeight="1">
      <c r="B866" s="33">
        <v>8650</v>
      </c>
      <c r="C866" s="33">
        <v>-29.3638</v>
      </c>
    </row>
    <row r="867" spans="2:3" ht="12.75" customHeight="1">
      <c r="B867" s="33">
        <v>8660</v>
      </c>
      <c r="C867" s="33">
        <v>-29.24</v>
      </c>
    </row>
    <row r="868" spans="2:3" ht="12.75" customHeight="1">
      <c r="B868" s="33">
        <v>8670</v>
      </c>
      <c r="C868" s="33">
        <v>-29.24</v>
      </c>
    </row>
    <row r="869" spans="2:3" ht="12.75" customHeight="1">
      <c r="B869" s="33">
        <v>8680</v>
      </c>
      <c r="C869" s="33">
        <v>-29.24</v>
      </c>
    </row>
    <row r="870" spans="2:3" ht="12.75" customHeight="1">
      <c r="B870" s="33">
        <v>8690</v>
      </c>
      <c r="C870" s="33">
        <v>-29.24</v>
      </c>
    </row>
    <row r="871" spans="2:3" ht="12.75" customHeight="1">
      <c r="B871" s="33">
        <v>8700</v>
      </c>
      <c r="C871" s="33">
        <v>-29.24</v>
      </c>
    </row>
    <row r="872" spans="2:3" ht="12.75" customHeight="1">
      <c r="B872" s="33">
        <v>8710</v>
      </c>
      <c r="C872" s="33">
        <v>-29.24</v>
      </c>
    </row>
    <row r="873" spans="2:3" ht="12.75" customHeight="1">
      <c r="B873" s="33">
        <v>8720</v>
      </c>
      <c r="C873" s="33">
        <v>-29.2195</v>
      </c>
    </row>
    <row r="874" spans="2:3" ht="12.75" customHeight="1">
      <c r="B874" s="33">
        <v>8730</v>
      </c>
      <c r="C874" s="33">
        <v>-29.1</v>
      </c>
    </row>
    <row r="875" spans="2:3" ht="12.75" customHeight="1">
      <c r="B875" s="33">
        <v>8740</v>
      </c>
      <c r="C875" s="33">
        <v>-29.1</v>
      </c>
    </row>
    <row r="876" spans="2:3" ht="12.75" customHeight="1">
      <c r="B876" s="33">
        <v>8750</v>
      </c>
      <c r="C876" s="33">
        <v>-29.1</v>
      </c>
    </row>
    <row r="877" spans="2:3" ht="12.75" customHeight="1">
      <c r="B877" s="33">
        <v>8760</v>
      </c>
      <c r="C877" s="33">
        <v>-29.1</v>
      </c>
    </row>
    <row r="878" spans="2:3" ht="12.75" customHeight="1">
      <c r="B878" s="33">
        <v>8770</v>
      </c>
      <c r="C878" s="33">
        <v>-29.1</v>
      </c>
    </row>
    <row r="879" spans="2:3" ht="12.75" customHeight="1">
      <c r="B879" s="33">
        <v>8780</v>
      </c>
      <c r="C879" s="33">
        <v>-29.1</v>
      </c>
    </row>
    <row r="880" spans="2:3" ht="12.75" customHeight="1">
      <c r="B880" s="33">
        <v>8790</v>
      </c>
      <c r="C880" s="33">
        <v>-29.1898</v>
      </c>
    </row>
    <row r="881" spans="2:3" ht="12.75" customHeight="1">
      <c r="B881" s="33">
        <v>8800</v>
      </c>
      <c r="C881" s="33">
        <v>-30.01</v>
      </c>
    </row>
    <row r="882" spans="2:3" ht="12.75" customHeight="1">
      <c r="B882" s="33">
        <v>8810</v>
      </c>
      <c r="C882" s="33">
        <v>-30.01</v>
      </c>
    </row>
    <row r="883" spans="2:3" ht="12.75" customHeight="1">
      <c r="B883" s="33">
        <v>8820</v>
      </c>
      <c r="C883" s="33">
        <v>-30.01</v>
      </c>
    </row>
    <row r="884" spans="2:3" ht="12.75" customHeight="1">
      <c r="B884" s="33">
        <v>8830</v>
      </c>
      <c r="C884" s="33">
        <v>-30.01</v>
      </c>
    </row>
    <row r="885" spans="2:3" ht="12.75" customHeight="1">
      <c r="B885" s="33">
        <v>8840</v>
      </c>
      <c r="C885" s="33">
        <v>-30.01</v>
      </c>
    </row>
    <row r="886" spans="2:3" ht="12.75" customHeight="1">
      <c r="B886" s="33">
        <v>8850</v>
      </c>
      <c r="C886" s="33">
        <v>-30.01</v>
      </c>
    </row>
    <row r="887" spans="2:3" ht="12.75" customHeight="1">
      <c r="B887" s="33">
        <v>8860</v>
      </c>
      <c r="C887" s="33">
        <v>-30.01</v>
      </c>
    </row>
    <row r="888" spans="2:3" ht="12.75" customHeight="1">
      <c r="B888" s="33">
        <v>8870</v>
      </c>
      <c r="C888" s="33">
        <v>-30.01</v>
      </c>
    </row>
    <row r="889" spans="2:3" ht="12.75" customHeight="1">
      <c r="B889" s="33">
        <v>8880</v>
      </c>
      <c r="C889" s="33">
        <v>-30.01</v>
      </c>
    </row>
    <row r="890" spans="2:3" ht="12.75" customHeight="1">
      <c r="B890" s="33">
        <v>8890</v>
      </c>
      <c r="C890" s="33">
        <v>-30.01</v>
      </c>
    </row>
    <row r="891" spans="2:3" ht="12.75" customHeight="1">
      <c r="B891" s="33">
        <v>8900</v>
      </c>
      <c r="C891" s="33">
        <v>-30.01</v>
      </c>
    </row>
    <row r="892" spans="2:3" ht="12.75" customHeight="1">
      <c r="B892" s="33">
        <v>8910</v>
      </c>
      <c r="C892" s="33">
        <v>-30.6211</v>
      </c>
    </row>
    <row r="893" spans="2:3" ht="12.75" customHeight="1">
      <c r="B893" s="33">
        <v>8920</v>
      </c>
      <c r="C893" s="33">
        <v>-31.44</v>
      </c>
    </row>
    <row r="894" spans="2:3" ht="12.75" customHeight="1">
      <c r="B894" s="33">
        <v>8930</v>
      </c>
      <c r="C894" s="33">
        <v>-31.44</v>
      </c>
    </row>
    <row r="895" spans="2:3" ht="12.75" customHeight="1">
      <c r="B895" s="33">
        <v>8940</v>
      </c>
      <c r="C895" s="33">
        <v>-31.44</v>
      </c>
    </row>
    <row r="896" spans="2:3" ht="12.75" customHeight="1">
      <c r="B896" s="33">
        <v>8950</v>
      </c>
      <c r="C896" s="33">
        <v>-31.44</v>
      </c>
    </row>
    <row r="897" spans="2:3" ht="12.75" customHeight="1">
      <c r="B897" s="33">
        <v>8960</v>
      </c>
      <c r="C897" s="33">
        <v>-31.44</v>
      </c>
    </row>
    <row r="898" spans="2:3" ht="12.75" customHeight="1">
      <c r="B898" s="33">
        <v>8970</v>
      </c>
      <c r="C898" s="33">
        <v>-30.8099</v>
      </c>
    </row>
    <row r="899" spans="2:3" ht="12.75" customHeight="1">
      <c r="B899" s="33">
        <v>8980</v>
      </c>
      <c r="C899" s="33">
        <v>-30.15</v>
      </c>
    </row>
    <row r="900" spans="2:3" ht="12.75" customHeight="1">
      <c r="B900" s="33">
        <v>8990</v>
      </c>
      <c r="C900" s="33">
        <v>-30.15</v>
      </c>
    </row>
    <row r="901" spans="2:3" ht="12.75" customHeight="1">
      <c r="B901" s="33">
        <v>9000</v>
      </c>
      <c r="C901" s="33">
        <v>-30.15</v>
      </c>
    </row>
    <row r="902" spans="2:3" ht="12.75" customHeight="1">
      <c r="B902" s="33">
        <v>9010</v>
      </c>
      <c r="C902" s="33">
        <v>-30.15</v>
      </c>
    </row>
    <row r="903" spans="2:3" ht="12.75" customHeight="1">
      <c r="B903" s="33">
        <v>9020</v>
      </c>
      <c r="C903" s="33">
        <v>-30.15</v>
      </c>
    </row>
    <row r="904" spans="2:3" ht="12.75" customHeight="1">
      <c r="B904" s="33">
        <v>9030</v>
      </c>
      <c r="C904" s="33">
        <v>-30.3033</v>
      </c>
    </row>
    <row r="905" spans="2:3" ht="12.75" customHeight="1">
      <c r="B905" s="33">
        <v>9040</v>
      </c>
      <c r="C905" s="33">
        <v>-30.47</v>
      </c>
    </row>
    <row r="906" spans="2:3" ht="12.75" customHeight="1">
      <c r="B906" s="33">
        <v>9050</v>
      </c>
      <c r="C906" s="33">
        <v>-30.47</v>
      </c>
    </row>
    <row r="907" spans="2:3" ht="12.75" customHeight="1">
      <c r="B907" s="33">
        <v>9060</v>
      </c>
      <c r="C907" s="33">
        <v>-30.47</v>
      </c>
    </row>
    <row r="908" spans="2:3" ht="12.75" customHeight="1">
      <c r="B908" s="33">
        <v>9070</v>
      </c>
      <c r="C908" s="33">
        <v>-30.47</v>
      </c>
    </row>
    <row r="909" spans="2:3" ht="12.75" customHeight="1">
      <c r="B909" s="33">
        <v>9080</v>
      </c>
      <c r="C909" s="33">
        <v>-30.47</v>
      </c>
    </row>
    <row r="910" spans="2:3" ht="12.75" customHeight="1">
      <c r="B910" s="33">
        <v>9090</v>
      </c>
      <c r="C910" s="33">
        <v>-30.47</v>
      </c>
    </row>
    <row r="911" spans="2:3" ht="12.75" customHeight="1">
      <c r="B911" s="33">
        <v>9100</v>
      </c>
      <c r="C911" s="33">
        <v>-30.0049</v>
      </c>
    </row>
    <row r="912" spans="2:3" ht="12.75" customHeight="1">
      <c r="B912" s="33">
        <v>9110</v>
      </c>
      <c r="C912" s="33">
        <v>-29.8</v>
      </c>
    </row>
    <row r="913" spans="2:3" ht="12.75" customHeight="1">
      <c r="B913" s="33">
        <v>9120</v>
      </c>
      <c r="C913" s="33">
        <v>-29.8</v>
      </c>
    </row>
    <row r="914" spans="2:3" ht="12.75" customHeight="1">
      <c r="B914" s="33">
        <v>9130</v>
      </c>
      <c r="C914" s="33">
        <v>-29.8</v>
      </c>
    </row>
    <row r="915" spans="2:3" ht="12.75" customHeight="1">
      <c r="B915" s="33">
        <v>9140</v>
      </c>
      <c r="C915" s="33">
        <v>-29.8</v>
      </c>
    </row>
    <row r="916" spans="2:3" ht="12.75" customHeight="1">
      <c r="B916" s="33">
        <v>9150</v>
      </c>
      <c r="C916" s="33">
        <v>-29.8</v>
      </c>
    </row>
    <row r="917" spans="2:3" ht="12.75" customHeight="1">
      <c r="B917" s="33">
        <v>9160</v>
      </c>
      <c r="C917" s="33">
        <v>-29.8</v>
      </c>
    </row>
    <row r="918" spans="2:3" ht="12.75" customHeight="1">
      <c r="B918" s="33">
        <v>9170</v>
      </c>
      <c r="C918" s="33">
        <v>-30.2709</v>
      </c>
    </row>
    <row r="919" spans="2:3" ht="12.75" customHeight="1">
      <c r="B919" s="33">
        <v>9180</v>
      </c>
      <c r="C919" s="33">
        <v>-30.62</v>
      </c>
    </row>
    <row r="920" spans="2:3" ht="12.75" customHeight="1">
      <c r="B920" s="33">
        <v>9190</v>
      </c>
      <c r="C920" s="33">
        <v>-30.62</v>
      </c>
    </row>
    <row r="921" spans="2:3" ht="12.75" customHeight="1">
      <c r="B921" s="33">
        <v>9200</v>
      </c>
      <c r="C921" s="33">
        <v>-30.62</v>
      </c>
    </row>
    <row r="922" spans="2:3" ht="12.75" customHeight="1">
      <c r="B922" s="33">
        <v>9210</v>
      </c>
      <c r="C922" s="33">
        <v>-30.62</v>
      </c>
    </row>
    <row r="923" spans="2:3" ht="12.75" customHeight="1">
      <c r="B923" s="33">
        <v>9220</v>
      </c>
      <c r="C923" s="33">
        <v>-30.62</v>
      </c>
    </row>
    <row r="924" spans="2:3" ht="12.75" customHeight="1">
      <c r="B924" s="33">
        <v>9230</v>
      </c>
      <c r="C924" s="33">
        <v>-30.62</v>
      </c>
    </row>
    <row r="925" spans="2:3" ht="12.75" customHeight="1">
      <c r="B925" s="33">
        <v>9240</v>
      </c>
      <c r="C925" s="33">
        <v>-31.2298</v>
      </c>
    </row>
    <row r="926" spans="2:3" ht="12.75" customHeight="1">
      <c r="B926" s="33">
        <v>9250</v>
      </c>
      <c r="C926" s="33">
        <v>-32.32</v>
      </c>
    </row>
    <row r="927" spans="2:3" ht="12.75" customHeight="1">
      <c r="B927" s="33">
        <v>9260</v>
      </c>
      <c r="C927" s="33">
        <v>-32.32</v>
      </c>
    </row>
    <row r="928" spans="2:3" ht="12.75" customHeight="1">
      <c r="B928" s="33">
        <v>9270</v>
      </c>
      <c r="C928" s="33">
        <v>-32.32</v>
      </c>
    </row>
    <row r="929" spans="2:3" ht="12.75" customHeight="1">
      <c r="B929" s="33">
        <v>9280</v>
      </c>
      <c r="C929" s="33">
        <v>-32.32</v>
      </c>
    </row>
    <row r="930" spans="2:3" ht="12.75" customHeight="1">
      <c r="B930" s="33">
        <v>9290</v>
      </c>
      <c r="C930" s="33">
        <v>-32.32</v>
      </c>
    </row>
    <row r="931" spans="2:3" ht="12.75" customHeight="1">
      <c r="B931" s="33">
        <v>9300</v>
      </c>
      <c r="C931" s="33">
        <v>-32.32</v>
      </c>
    </row>
    <row r="932" spans="2:3" ht="12.75" customHeight="1">
      <c r="B932" s="33">
        <v>9310</v>
      </c>
      <c r="C932" s="33">
        <v>-32.3749</v>
      </c>
    </row>
    <row r="933" spans="2:3" ht="12.75" customHeight="1">
      <c r="B933" s="33">
        <v>9320</v>
      </c>
      <c r="C933" s="33">
        <v>-32.51</v>
      </c>
    </row>
    <row r="934" spans="2:3" ht="12.75" customHeight="1">
      <c r="B934" s="33">
        <v>9330</v>
      </c>
      <c r="C934" s="33">
        <v>-32.51</v>
      </c>
    </row>
    <row r="935" spans="2:3" ht="12.75" customHeight="1">
      <c r="B935" s="33">
        <v>9340</v>
      </c>
      <c r="C935" s="33">
        <v>-32.51</v>
      </c>
    </row>
    <row r="936" spans="2:3" ht="12.75" customHeight="1">
      <c r="B936" s="33">
        <v>9350</v>
      </c>
      <c r="C936" s="33">
        <v>-32.51</v>
      </c>
    </row>
    <row r="937" spans="2:3" ht="12.75" customHeight="1">
      <c r="B937" s="33">
        <v>9360</v>
      </c>
      <c r="C937" s="33">
        <v>-32.51</v>
      </c>
    </row>
    <row r="938" spans="2:3" ht="12.75" customHeight="1">
      <c r="B938" s="33">
        <v>9370</v>
      </c>
      <c r="C938" s="33">
        <v>-32.51</v>
      </c>
    </row>
    <row r="939" spans="2:3" ht="12.75" customHeight="1">
      <c r="B939" s="33">
        <v>9380</v>
      </c>
      <c r="C939" s="33">
        <v>-32.51</v>
      </c>
    </row>
    <row r="940" spans="2:3" ht="12.75" customHeight="1">
      <c r="B940" s="33">
        <v>9390</v>
      </c>
      <c r="C940" s="33">
        <v>-32.0214</v>
      </c>
    </row>
    <row r="941" spans="2:3" ht="12.75" customHeight="1">
      <c r="B941" s="33">
        <v>9400</v>
      </c>
      <c r="C941" s="33">
        <v>-31.95</v>
      </c>
    </row>
    <row r="942" spans="2:3" ht="12.75" customHeight="1">
      <c r="B942" s="33">
        <v>9410</v>
      </c>
      <c r="C942" s="33">
        <v>-31.95</v>
      </c>
    </row>
    <row r="943" spans="2:3" ht="12.75" customHeight="1">
      <c r="B943" s="33">
        <v>9420</v>
      </c>
      <c r="C943" s="33">
        <v>-31.95</v>
      </c>
    </row>
    <row r="944" spans="2:3" ht="12.75" customHeight="1">
      <c r="B944" s="33">
        <v>9430</v>
      </c>
      <c r="C944" s="33">
        <v>-31.95</v>
      </c>
    </row>
    <row r="945" spans="2:3" ht="12.75" customHeight="1">
      <c r="B945" s="33">
        <v>9440</v>
      </c>
      <c r="C945" s="33">
        <v>-31.95</v>
      </c>
    </row>
    <row r="946" spans="2:3" ht="12.75" customHeight="1">
      <c r="B946" s="33">
        <v>9450</v>
      </c>
      <c r="C946" s="33">
        <v>-31.95</v>
      </c>
    </row>
    <row r="947" spans="2:3" ht="12.75" customHeight="1">
      <c r="B947" s="33">
        <v>9460</v>
      </c>
      <c r="C947" s="33">
        <v>-30.8686</v>
      </c>
    </row>
    <row r="948" spans="2:3" ht="12.75" customHeight="1">
      <c r="B948" s="33">
        <v>9470</v>
      </c>
      <c r="C948" s="33">
        <v>-30.15</v>
      </c>
    </row>
    <row r="949" spans="2:3" ht="12.75" customHeight="1">
      <c r="B949" s="33">
        <v>9480</v>
      </c>
      <c r="C949" s="33">
        <v>-30.15</v>
      </c>
    </row>
    <row r="950" spans="2:3" ht="12.75" customHeight="1">
      <c r="B950" s="33">
        <v>9490</v>
      </c>
      <c r="C950" s="33">
        <v>-30.15</v>
      </c>
    </row>
    <row r="951" spans="2:3" ht="12.75" customHeight="1">
      <c r="B951" s="33">
        <v>9500</v>
      </c>
      <c r="C951" s="33">
        <v>-30.15</v>
      </c>
    </row>
    <row r="952" spans="2:3" ht="12.75" customHeight="1">
      <c r="B952" s="33">
        <v>9510</v>
      </c>
      <c r="C952" s="33">
        <v>-30.15</v>
      </c>
    </row>
    <row r="953" spans="2:3" ht="12.75" customHeight="1">
      <c r="B953" s="33">
        <v>9520</v>
      </c>
      <c r="C953" s="33">
        <v>-30.15</v>
      </c>
    </row>
    <row r="954" spans="2:3" ht="12.75" customHeight="1">
      <c r="B954" s="33">
        <v>9530</v>
      </c>
      <c r="C954" s="33">
        <v>-30.15</v>
      </c>
    </row>
    <row r="955" spans="2:3" ht="12.75" customHeight="1">
      <c r="B955" s="33">
        <v>9540</v>
      </c>
      <c r="C955" s="33">
        <v>-29.0195</v>
      </c>
    </row>
    <row r="956" spans="2:3" ht="12.75" customHeight="1">
      <c r="B956" s="33">
        <v>9550</v>
      </c>
      <c r="C956" s="33">
        <v>-28.99</v>
      </c>
    </row>
    <row r="957" spans="2:3" ht="12.75" customHeight="1">
      <c r="B957" s="33">
        <v>9560</v>
      </c>
      <c r="C957" s="33">
        <v>-28.99</v>
      </c>
    </row>
    <row r="958" spans="2:3" ht="12.75" customHeight="1">
      <c r="B958" s="33">
        <v>9570</v>
      </c>
      <c r="C958" s="33">
        <v>-28.99</v>
      </c>
    </row>
    <row r="959" spans="2:3" ht="12.75" customHeight="1">
      <c r="B959" s="33">
        <v>9580</v>
      </c>
      <c r="C959" s="33">
        <v>-28.99</v>
      </c>
    </row>
    <row r="960" spans="2:3" ht="12.75" customHeight="1">
      <c r="B960" s="33">
        <v>9590</v>
      </c>
      <c r="C960" s="33">
        <v>-28.99</v>
      </c>
    </row>
    <row r="961" spans="2:3" ht="12.75" customHeight="1">
      <c r="B961" s="33">
        <v>9600</v>
      </c>
      <c r="C961" s="33">
        <v>-28.99</v>
      </c>
    </row>
    <row r="962" spans="2:3" ht="12.75" customHeight="1">
      <c r="B962" s="33">
        <v>9610</v>
      </c>
      <c r="C962" s="33">
        <v>-28.9494</v>
      </c>
    </row>
    <row r="963" spans="2:3" ht="12.75" customHeight="1">
      <c r="B963" s="33">
        <v>9620</v>
      </c>
      <c r="C963" s="33">
        <v>-28.82</v>
      </c>
    </row>
    <row r="964" spans="2:3" ht="12.75" customHeight="1">
      <c r="B964" s="33">
        <v>9630</v>
      </c>
      <c r="C964" s="33">
        <v>-28.82</v>
      </c>
    </row>
    <row r="965" spans="2:3" ht="12.75" customHeight="1">
      <c r="B965" s="33">
        <v>9640</v>
      </c>
      <c r="C965" s="33">
        <v>-28.82</v>
      </c>
    </row>
    <row r="966" spans="2:3" ht="12.75" customHeight="1">
      <c r="B966" s="33">
        <v>9650</v>
      </c>
      <c r="C966" s="33">
        <v>-28.82</v>
      </c>
    </row>
    <row r="967" spans="2:3" ht="12.75" customHeight="1">
      <c r="B967" s="33">
        <v>9660</v>
      </c>
      <c r="C967" s="33">
        <v>-28.82</v>
      </c>
    </row>
    <row r="968" spans="2:3" ht="12.75" customHeight="1">
      <c r="B968" s="33">
        <v>9670</v>
      </c>
      <c r="C968" s="33">
        <v>-28.82</v>
      </c>
    </row>
    <row r="969" spans="2:3" ht="12.75" customHeight="1">
      <c r="B969" s="33">
        <v>9680</v>
      </c>
      <c r="C969" s="33">
        <v>-28.82</v>
      </c>
    </row>
    <row r="970" spans="2:3" ht="12.75" customHeight="1">
      <c r="B970" s="33">
        <v>9690</v>
      </c>
      <c r="C970" s="33">
        <v>-28.2855</v>
      </c>
    </row>
    <row r="971" spans="2:3" ht="12.75" customHeight="1">
      <c r="B971" s="33">
        <v>9700</v>
      </c>
      <c r="C971" s="33">
        <v>-28</v>
      </c>
    </row>
    <row r="972" spans="2:3" ht="12.75" customHeight="1">
      <c r="B972" s="33">
        <v>9710</v>
      </c>
      <c r="C972" s="33">
        <v>-28</v>
      </c>
    </row>
    <row r="973" spans="2:3" ht="12.75" customHeight="1">
      <c r="B973" s="33">
        <v>9720</v>
      </c>
      <c r="C973" s="33">
        <v>-28</v>
      </c>
    </row>
    <row r="974" spans="2:3" ht="12.75" customHeight="1">
      <c r="B974" s="33">
        <v>9730</v>
      </c>
      <c r="C974" s="33">
        <v>-28</v>
      </c>
    </row>
    <row r="975" spans="2:3" ht="12.75" customHeight="1">
      <c r="B975" s="33">
        <v>9740</v>
      </c>
      <c r="C975" s="33">
        <v>-28</v>
      </c>
    </row>
    <row r="976" spans="2:3" ht="12.75" customHeight="1">
      <c r="B976" s="33">
        <v>9750</v>
      </c>
      <c r="C976" s="33">
        <v>-28</v>
      </c>
    </row>
    <row r="977" spans="2:3" ht="12.75" customHeight="1">
      <c r="B977" s="33">
        <v>9760</v>
      </c>
      <c r="C977" s="33">
        <v>-28</v>
      </c>
    </row>
    <row r="978" spans="2:3" ht="12.75" customHeight="1">
      <c r="B978" s="33">
        <v>9770</v>
      </c>
      <c r="C978" s="33">
        <v>-29.1365</v>
      </c>
    </row>
    <row r="979" spans="2:3" ht="12.75" customHeight="1">
      <c r="B979" s="33">
        <v>9780</v>
      </c>
      <c r="C979" s="33">
        <v>-29.64</v>
      </c>
    </row>
    <row r="980" spans="2:3" ht="12.75" customHeight="1">
      <c r="B980" s="33">
        <v>9790</v>
      </c>
      <c r="C980" s="33">
        <v>-29.64</v>
      </c>
    </row>
    <row r="981" spans="2:3" ht="12.75" customHeight="1">
      <c r="B981" s="33">
        <v>9800</v>
      </c>
      <c r="C981" s="33">
        <v>-29.64</v>
      </c>
    </row>
    <row r="982" spans="2:3" ht="12.75" customHeight="1">
      <c r="B982" s="33">
        <v>9810</v>
      </c>
      <c r="C982" s="33">
        <v>-29.64</v>
      </c>
    </row>
    <row r="983" spans="2:3" ht="12.75" customHeight="1">
      <c r="B983" s="33">
        <v>9820</v>
      </c>
      <c r="C983" s="33">
        <v>-29.64</v>
      </c>
    </row>
    <row r="984" spans="2:3" ht="12.75" customHeight="1">
      <c r="B984" s="33">
        <v>9830</v>
      </c>
      <c r="C984" s="33">
        <v>-29.64</v>
      </c>
    </row>
    <row r="985" spans="2:3" ht="12.75" customHeight="1">
      <c r="B985" s="33">
        <v>9840</v>
      </c>
      <c r="C985" s="33">
        <v>-29.64</v>
      </c>
    </row>
    <row r="986" spans="2:3" ht="12.75" customHeight="1">
      <c r="B986" s="33">
        <v>9850</v>
      </c>
      <c r="C986" s="33">
        <v>-30.3433</v>
      </c>
    </row>
    <row r="987" spans="2:3" ht="12.75" customHeight="1">
      <c r="B987" s="33">
        <v>9860</v>
      </c>
      <c r="C987" s="33">
        <v>-30.43</v>
      </c>
    </row>
    <row r="988" spans="2:3" ht="12.75" customHeight="1">
      <c r="B988" s="33">
        <v>9870</v>
      </c>
      <c r="C988" s="33">
        <v>-30.43</v>
      </c>
    </row>
    <row r="989" spans="2:3" ht="12.75" customHeight="1">
      <c r="B989" s="33">
        <v>9880</v>
      </c>
      <c r="C989" s="33">
        <v>-30.43</v>
      </c>
    </row>
    <row r="990" spans="2:3" ht="12.75" customHeight="1">
      <c r="B990" s="33">
        <v>9890</v>
      </c>
      <c r="C990" s="33">
        <v>-30.43</v>
      </c>
    </row>
    <row r="991" spans="2:3" ht="12.75" customHeight="1">
      <c r="B991" s="33">
        <v>9900</v>
      </c>
      <c r="C991" s="33">
        <v>-30.6815</v>
      </c>
    </row>
    <row r="992" spans="2:3" ht="12.75" customHeight="1">
      <c r="B992" s="33">
        <v>9910</v>
      </c>
      <c r="C992" s="33">
        <v>-31.02</v>
      </c>
    </row>
    <row r="993" spans="2:3" ht="12.75" customHeight="1">
      <c r="B993" s="33">
        <v>9920</v>
      </c>
      <c r="C993" s="33">
        <v>-31.02</v>
      </c>
    </row>
    <row r="994" spans="2:3" ht="12.75" customHeight="1">
      <c r="B994" s="33">
        <v>9930</v>
      </c>
      <c r="C994" s="33">
        <v>-31.02</v>
      </c>
    </row>
    <row r="995" spans="2:3" ht="12.75" customHeight="1">
      <c r="B995" s="33">
        <v>9940</v>
      </c>
      <c r="C995" s="33">
        <v>-31.02</v>
      </c>
    </row>
    <row r="996" spans="2:3" ht="12.75" customHeight="1">
      <c r="B996" s="33">
        <v>9950</v>
      </c>
      <c r="C996" s="33">
        <v>-30.8896</v>
      </c>
    </row>
    <row r="997" spans="2:3" ht="12.75" customHeight="1">
      <c r="B997" s="33">
        <v>9960</v>
      </c>
      <c r="C997" s="33">
        <v>-30.83</v>
      </c>
    </row>
    <row r="998" spans="2:3" ht="12.75" customHeight="1">
      <c r="B998" s="33">
        <v>9970</v>
      </c>
      <c r="C998" s="33">
        <v>-30.83</v>
      </c>
    </row>
    <row r="999" spans="2:3" ht="12.75" customHeight="1">
      <c r="B999" s="33">
        <v>9980</v>
      </c>
      <c r="C999" s="33">
        <v>-30.83</v>
      </c>
    </row>
    <row r="1000" spans="2:3" ht="12.75" customHeight="1">
      <c r="B1000" s="33">
        <v>9990</v>
      </c>
      <c r="C1000" s="33">
        <v>-30.83</v>
      </c>
    </row>
    <row r="1001" spans="2:3" ht="12.75" customHeight="1">
      <c r="B1001" s="33">
        <v>10000</v>
      </c>
      <c r="C1001" s="33">
        <v>-30.9297</v>
      </c>
    </row>
    <row r="1002" spans="2:3" ht="12.75" customHeight="1">
      <c r="B1002" s="33">
        <v>10010</v>
      </c>
      <c r="C1002" s="33">
        <v>-30.94</v>
      </c>
    </row>
    <row r="1003" spans="2:3" ht="12.75" customHeight="1">
      <c r="B1003" s="33">
        <v>10020</v>
      </c>
      <c r="C1003" s="33">
        <v>-30.94</v>
      </c>
    </row>
    <row r="1004" spans="2:3" ht="12.75" customHeight="1">
      <c r="B1004" s="33">
        <v>10030</v>
      </c>
      <c r="C1004" s="33">
        <v>-30.94</v>
      </c>
    </row>
    <row r="1005" spans="2:3" ht="12.75" customHeight="1">
      <c r="B1005" s="33">
        <v>10040</v>
      </c>
      <c r="C1005" s="33">
        <v>-30.94</v>
      </c>
    </row>
    <row r="1006" spans="2:3" ht="12.75" customHeight="1">
      <c r="B1006" s="33">
        <v>10050</v>
      </c>
      <c r="C1006" s="33">
        <v>-30.94</v>
      </c>
    </row>
    <row r="1007" spans="2:3" ht="12.75" customHeight="1">
      <c r="B1007" s="33">
        <v>10060</v>
      </c>
      <c r="C1007" s="33">
        <v>-30.94</v>
      </c>
    </row>
    <row r="1008" spans="2:3" ht="12.75" customHeight="1">
      <c r="B1008" s="33">
        <v>10070</v>
      </c>
      <c r="C1008" s="33">
        <v>-30.94</v>
      </c>
    </row>
    <row r="1009" spans="2:3" ht="12.75" customHeight="1">
      <c r="B1009" s="33">
        <v>10080</v>
      </c>
      <c r="C1009" s="33">
        <v>-31.9007</v>
      </c>
    </row>
    <row r="1010" spans="2:3" ht="12.75" customHeight="1">
      <c r="B1010" s="33">
        <v>10090</v>
      </c>
      <c r="C1010" s="33">
        <v>-33.08</v>
      </c>
    </row>
    <row r="1011" spans="2:3" ht="12.75" customHeight="1">
      <c r="B1011" s="33">
        <v>10100</v>
      </c>
      <c r="C1011" s="33">
        <v>-33.08</v>
      </c>
    </row>
    <row r="1012" spans="2:3" ht="12.75" customHeight="1">
      <c r="B1012" s="33">
        <v>10110</v>
      </c>
      <c r="C1012" s="33">
        <v>-33.08</v>
      </c>
    </row>
    <row r="1013" spans="2:3" ht="12.75" customHeight="1">
      <c r="B1013" s="33">
        <v>10120</v>
      </c>
      <c r="C1013" s="33">
        <v>-33.08</v>
      </c>
    </row>
    <row r="1014" spans="2:3" ht="12.75" customHeight="1">
      <c r="B1014" s="33">
        <v>10130</v>
      </c>
      <c r="C1014" s="33">
        <v>-33.08</v>
      </c>
    </row>
    <row r="1015" spans="2:3" ht="12.75" customHeight="1">
      <c r="B1015" s="33">
        <v>10140</v>
      </c>
      <c r="C1015" s="33">
        <v>-33.08</v>
      </c>
    </row>
    <row r="1016" spans="2:3" ht="12.75" customHeight="1">
      <c r="B1016" s="33">
        <v>10150</v>
      </c>
      <c r="C1016" s="33">
        <v>-33.08</v>
      </c>
    </row>
    <row r="1017" spans="2:3" ht="12.75" customHeight="1">
      <c r="B1017" s="33">
        <v>10160</v>
      </c>
      <c r="C1017" s="33">
        <v>-33.08</v>
      </c>
    </row>
    <row r="1018" spans="2:3" ht="12.75" customHeight="1">
      <c r="B1018" s="33">
        <v>10170</v>
      </c>
      <c r="C1018" s="33">
        <v>-34.1223</v>
      </c>
    </row>
    <row r="1019" spans="2:3" ht="12.75" customHeight="1">
      <c r="B1019" s="33">
        <v>10180</v>
      </c>
      <c r="C1019" s="33">
        <v>-34.66</v>
      </c>
    </row>
    <row r="1020" spans="2:3" ht="12.75" customHeight="1">
      <c r="B1020" s="33">
        <v>10190</v>
      </c>
      <c r="C1020" s="33">
        <v>-34.66</v>
      </c>
    </row>
    <row r="1021" spans="2:3" ht="12.75" customHeight="1">
      <c r="B1021" s="33">
        <v>10200</v>
      </c>
      <c r="C1021" s="33">
        <v>-34.66</v>
      </c>
    </row>
    <row r="1022" spans="2:3" ht="12.75" customHeight="1">
      <c r="B1022" s="33">
        <v>10210</v>
      </c>
      <c r="C1022" s="33">
        <v>-34.66</v>
      </c>
    </row>
    <row r="1023" spans="2:3" ht="12.75" customHeight="1">
      <c r="B1023" s="33">
        <v>10220</v>
      </c>
      <c r="C1023" s="33">
        <v>-34.66</v>
      </c>
    </row>
    <row r="1024" spans="2:3" ht="12.75" customHeight="1">
      <c r="B1024" s="33">
        <v>10230</v>
      </c>
      <c r="C1024" s="33">
        <v>-34.66</v>
      </c>
    </row>
    <row r="1025" spans="2:3" ht="12.75" customHeight="1">
      <c r="B1025" s="33">
        <v>10240</v>
      </c>
      <c r="C1025" s="33">
        <v>-34.66</v>
      </c>
    </row>
    <row r="1026" spans="2:3" ht="12.75" customHeight="1">
      <c r="B1026" s="33">
        <v>10250</v>
      </c>
      <c r="C1026" s="33">
        <v>-34.66</v>
      </c>
    </row>
    <row r="1027" spans="2:3" ht="12.75" customHeight="1">
      <c r="B1027" s="33">
        <v>10260</v>
      </c>
      <c r="C1027" s="33">
        <v>-34.66</v>
      </c>
    </row>
    <row r="1028" spans="2:3" ht="12.75" customHeight="1">
      <c r="B1028" s="33">
        <v>10270</v>
      </c>
      <c r="C1028" s="33">
        <v>-34.66</v>
      </c>
    </row>
    <row r="1029" spans="2:3" ht="12.75" customHeight="1">
      <c r="B1029" s="33">
        <v>10280</v>
      </c>
      <c r="C1029" s="33">
        <v>-34.66</v>
      </c>
    </row>
    <row r="1030" spans="2:3" ht="12.75" customHeight="1">
      <c r="B1030" s="33">
        <v>10290</v>
      </c>
      <c r="C1030" s="33">
        <v>-34.66</v>
      </c>
    </row>
    <row r="1031" spans="2:3" ht="12.75" customHeight="1">
      <c r="B1031" s="33">
        <v>10300</v>
      </c>
      <c r="C1031" s="33">
        <v>-33.3801</v>
      </c>
    </row>
    <row r="1032" spans="2:3" ht="12.75" customHeight="1">
      <c r="B1032" s="33">
        <v>10310</v>
      </c>
      <c r="C1032" s="33">
        <v>-32.29</v>
      </c>
    </row>
    <row r="1033" spans="2:3" ht="12.75" customHeight="1">
      <c r="B1033" s="33">
        <v>10320</v>
      </c>
      <c r="C1033" s="33">
        <v>-32.29</v>
      </c>
    </row>
    <row r="1034" spans="2:3" ht="12.75" customHeight="1">
      <c r="B1034" s="33">
        <v>10330</v>
      </c>
      <c r="C1034" s="33">
        <v>-32.29</v>
      </c>
    </row>
    <row r="1035" spans="2:3" ht="12.75" customHeight="1">
      <c r="B1035" s="33">
        <v>10340</v>
      </c>
      <c r="C1035" s="33">
        <v>-31.2258</v>
      </c>
    </row>
    <row r="1036" spans="2:3" ht="12.75" customHeight="1">
      <c r="B1036" s="33">
        <v>10350</v>
      </c>
      <c r="C1036" s="33">
        <v>-31.17</v>
      </c>
    </row>
    <row r="1037" spans="2:3" ht="12.75" customHeight="1">
      <c r="B1037" s="33">
        <v>10360</v>
      </c>
      <c r="C1037" s="33">
        <v>-31.17</v>
      </c>
    </row>
    <row r="1038" spans="2:3" ht="12.75" customHeight="1">
      <c r="B1038" s="33">
        <v>10370</v>
      </c>
      <c r="C1038" s="33">
        <v>-31.511</v>
      </c>
    </row>
    <row r="1039" spans="2:3" ht="12.75" customHeight="1">
      <c r="B1039" s="33">
        <v>10380</v>
      </c>
      <c r="C1039" s="33">
        <v>-31.79</v>
      </c>
    </row>
    <row r="1040" spans="2:3" ht="12.75" customHeight="1">
      <c r="B1040" s="33">
        <v>10390</v>
      </c>
      <c r="C1040" s="33">
        <v>-31.79</v>
      </c>
    </row>
    <row r="1041" spans="2:3" ht="12.75" customHeight="1">
      <c r="B1041" s="33">
        <v>10400</v>
      </c>
      <c r="C1041" s="33">
        <v>-31.79</v>
      </c>
    </row>
    <row r="1042" spans="2:3" ht="12.75" customHeight="1">
      <c r="B1042" s="33">
        <v>10410</v>
      </c>
      <c r="C1042" s="33">
        <v>-31.4963</v>
      </c>
    </row>
    <row r="1043" spans="2:3" ht="12.75" customHeight="1">
      <c r="B1043" s="33">
        <v>10420</v>
      </c>
      <c r="C1043" s="33">
        <v>-31.47</v>
      </c>
    </row>
    <row r="1044" spans="2:3" ht="12.75" customHeight="1">
      <c r="B1044" s="33">
        <v>10430</v>
      </c>
      <c r="C1044" s="33">
        <v>-31.47</v>
      </c>
    </row>
    <row r="1045" spans="2:3" ht="12.75" customHeight="1">
      <c r="B1045" s="33">
        <v>10440</v>
      </c>
      <c r="C1045" s="33">
        <v>-31.47</v>
      </c>
    </row>
    <row r="1046" spans="2:3" ht="12.75" customHeight="1">
      <c r="B1046" s="33">
        <v>10450</v>
      </c>
      <c r="C1046" s="33">
        <v>-31.47</v>
      </c>
    </row>
    <row r="1047" spans="2:3" ht="12.75" customHeight="1">
      <c r="B1047" s="33">
        <v>10460</v>
      </c>
      <c r="C1047" s="33">
        <v>-31.4668</v>
      </c>
    </row>
    <row r="1048" spans="2:3" ht="12.75" customHeight="1">
      <c r="B1048" s="33">
        <v>10470</v>
      </c>
      <c r="C1048" s="33">
        <v>-31.46</v>
      </c>
    </row>
    <row r="1049" spans="2:3" ht="12.75" customHeight="1">
      <c r="B1049" s="33">
        <v>10480</v>
      </c>
      <c r="C1049" s="33">
        <v>-31.46</v>
      </c>
    </row>
    <row r="1050" spans="2:3" ht="12.75" customHeight="1">
      <c r="B1050" s="33">
        <v>10490</v>
      </c>
      <c r="C1050" s="33">
        <v>-31.46</v>
      </c>
    </row>
    <row r="1051" spans="2:3" ht="12.75" customHeight="1">
      <c r="B1051" s="33">
        <v>10500</v>
      </c>
      <c r="C1051" s="33">
        <v>-31.46</v>
      </c>
    </row>
    <row r="1052" spans="2:3" ht="12.75" customHeight="1">
      <c r="B1052" s="33">
        <v>10510</v>
      </c>
      <c r="C1052" s="33">
        <v>-31.46</v>
      </c>
    </row>
    <row r="1053" spans="2:3" ht="12.75" customHeight="1">
      <c r="B1053" s="33">
        <v>10520</v>
      </c>
      <c r="C1053" s="33">
        <v>-31.1224</v>
      </c>
    </row>
    <row r="1054" spans="2:3" ht="12.75" customHeight="1">
      <c r="B1054" s="33">
        <v>10530</v>
      </c>
      <c r="C1054" s="33">
        <v>-31.08</v>
      </c>
    </row>
    <row r="1055" spans="2:3" ht="12.75" customHeight="1">
      <c r="B1055" s="33">
        <v>10540</v>
      </c>
      <c r="C1055" s="33">
        <v>-31.08</v>
      </c>
    </row>
    <row r="1056" spans="2:3" ht="12.75" customHeight="1">
      <c r="B1056" s="33">
        <v>10550</v>
      </c>
      <c r="C1056" s="33">
        <v>-31.08</v>
      </c>
    </row>
    <row r="1057" spans="2:3" ht="12.75" customHeight="1">
      <c r="B1057" s="33">
        <v>10560</v>
      </c>
      <c r="C1057" s="33">
        <v>-31.08</v>
      </c>
    </row>
    <row r="1058" spans="2:3" ht="12.75" customHeight="1">
      <c r="B1058" s="33">
        <v>10570</v>
      </c>
      <c r="C1058" s="33">
        <v>-31.08</v>
      </c>
    </row>
    <row r="1059" spans="2:3" ht="12.75" customHeight="1">
      <c r="B1059" s="33">
        <v>10580</v>
      </c>
      <c r="C1059" s="33">
        <v>-31.08</v>
      </c>
    </row>
    <row r="1060" spans="2:3" ht="12.75" customHeight="1">
      <c r="B1060" s="33">
        <v>10590</v>
      </c>
      <c r="C1060" s="33">
        <v>-31.08</v>
      </c>
    </row>
    <row r="1061" spans="2:3" ht="12.75" customHeight="1">
      <c r="B1061" s="33">
        <v>10600</v>
      </c>
      <c r="C1061" s="33">
        <v>-30.9408</v>
      </c>
    </row>
    <row r="1062" spans="2:3" ht="12.75" customHeight="1">
      <c r="B1062" s="33">
        <v>10610</v>
      </c>
      <c r="C1062" s="33">
        <v>-30.82</v>
      </c>
    </row>
    <row r="1063" spans="2:3" ht="12.75" customHeight="1">
      <c r="B1063" s="33">
        <v>10620</v>
      </c>
      <c r="C1063" s="33">
        <v>-30.82</v>
      </c>
    </row>
    <row r="1064" spans="2:3" ht="12.75" customHeight="1">
      <c r="B1064" s="33">
        <v>10630</v>
      </c>
      <c r="C1064" s="33">
        <v>-30.82</v>
      </c>
    </row>
    <row r="1065" spans="2:3" ht="12.75" customHeight="1">
      <c r="B1065" s="33">
        <v>10640</v>
      </c>
      <c r="C1065" s="33">
        <v>-30.82</v>
      </c>
    </row>
    <row r="1066" spans="2:3" ht="12.75" customHeight="1">
      <c r="B1066" s="33">
        <v>10650</v>
      </c>
      <c r="C1066" s="33">
        <v>-30.82</v>
      </c>
    </row>
    <row r="1067" spans="2:3" ht="12.75" customHeight="1">
      <c r="B1067" s="33">
        <v>10660</v>
      </c>
      <c r="C1067" s="33">
        <v>-31.2805</v>
      </c>
    </row>
    <row r="1068" spans="2:3" ht="12.75" customHeight="1">
      <c r="B1068" s="33">
        <v>10670</v>
      </c>
      <c r="C1068" s="33">
        <v>-31.29</v>
      </c>
    </row>
    <row r="1069" spans="2:3" ht="12.75" customHeight="1">
      <c r="B1069" s="33">
        <v>10680</v>
      </c>
      <c r="C1069" s="33">
        <v>-31.29</v>
      </c>
    </row>
    <row r="1070" spans="2:3" ht="12.75" customHeight="1">
      <c r="B1070" s="33">
        <v>10690</v>
      </c>
      <c r="C1070" s="33">
        <v>-31.29</v>
      </c>
    </row>
    <row r="1071" spans="2:3" ht="12.75" customHeight="1">
      <c r="B1071" s="33">
        <v>10700</v>
      </c>
      <c r="C1071" s="33">
        <v>-31.29</v>
      </c>
    </row>
    <row r="1072" spans="2:3" ht="12.75" customHeight="1">
      <c r="B1072" s="33">
        <v>10710</v>
      </c>
      <c r="C1072" s="33">
        <v>-31.1853</v>
      </c>
    </row>
    <row r="1073" spans="2:3" ht="12.75" customHeight="1">
      <c r="B1073" s="33">
        <v>10720</v>
      </c>
      <c r="C1073" s="33">
        <v>-31.01</v>
      </c>
    </row>
    <row r="1074" spans="2:3" ht="12.75" customHeight="1">
      <c r="B1074" s="33">
        <v>10730</v>
      </c>
      <c r="C1074" s="33">
        <v>-31.01</v>
      </c>
    </row>
    <row r="1075" spans="2:3" ht="12.75" customHeight="1">
      <c r="B1075" s="33">
        <v>10740</v>
      </c>
      <c r="C1075" s="33">
        <v>-31.01</v>
      </c>
    </row>
    <row r="1076" spans="2:3" ht="12.75" customHeight="1">
      <c r="B1076" s="33">
        <v>10750</v>
      </c>
      <c r="C1076" s="33">
        <v>-31.01</v>
      </c>
    </row>
    <row r="1077" spans="2:3" ht="12.75" customHeight="1">
      <c r="B1077" s="33">
        <v>10760</v>
      </c>
      <c r="C1077" s="33">
        <v>-31.01</v>
      </c>
    </row>
    <row r="1078" spans="2:3" ht="12.75" customHeight="1">
      <c r="B1078" s="33">
        <v>10770</v>
      </c>
      <c r="C1078" s="33">
        <v>-31.4663</v>
      </c>
    </row>
    <row r="1079" spans="2:3" ht="12.75" customHeight="1">
      <c r="B1079" s="33">
        <v>10780</v>
      </c>
      <c r="C1079" s="33">
        <v>-31.65</v>
      </c>
    </row>
    <row r="1080" spans="2:3" ht="12.75" customHeight="1">
      <c r="B1080" s="33">
        <v>10790</v>
      </c>
      <c r="C1080" s="33">
        <v>-31.65</v>
      </c>
    </row>
    <row r="1081" spans="2:3" ht="12.75" customHeight="1">
      <c r="B1081" s="33">
        <v>10800</v>
      </c>
      <c r="C1081" s="33">
        <v>-31.65</v>
      </c>
    </row>
    <row r="1082" spans="2:3" ht="12.75" customHeight="1">
      <c r="B1082" s="33">
        <v>10810</v>
      </c>
      <c r="C1082" s="33">
        <v>-31.65</v>
      </c>
    </row>
    <row r="1083" spans="2:3" ht="12.75" customHeight="1">
      <c r="B1083" s="33">
        <v>10820</v>
      </c>
      <c r="C1083" s="33">
        <v>-31.6511</v>
      </c>
    </row>
    <row r="1084" spans="2:3" ht="12.75" customHeight="1">
      <c r="B1084" s="33">
        <v>10830</v>
      </c>
      <c r="C1084" s="33">
        <v>-31.96</v>
      </c>
    </row>
    <row r="1085" spans="2:3" ht="12.75" customHeight="1">
      <c r="B1085" s="33">
        <v>10840</v>
      </c>
      <c r="C1085" s="33">
        <v>-31.96</v>
      </c>
    </row>
    <row r="1086" spans="2:3" ht="12.75" customHeight="1">
      <c r="B1086" s="33">
        <v>10850</v>
      </c>
      <c r="C1086" s="33">
        <v>-31.96</v>
      </c>
    </row>
    <row r="1087" spans="2:3" ht="12.75" customHeight="1">
      <c r="B1087" s="33">
        <v>10860</v>
      </c>
      <c r="C1087" s="33">
        <v>-31.96</v>
      </c>
    </row>
    <row r="1088" spans="2:3" ht="12.75" customHeight="1">
      <c r="B1088" s="33">
        <v>10870</v>
      </c>
      <c r="C1088" s="33">
        <v>-31.96</v>
      </c>
    </row>
    <row r="1089" spans="2:3" ht="12.75" customHeight="1">
      <c r="B1089" s="33">
        <v>10880</v>
      </c>
      <c r="C1089" s="33">
        <v>-32.0673</v>
      </c>
    </row>
    <row r="1090" spans="2:3" ht="12.75" customHeight="1">
      <c r="B1090" s="33">
        <v>10890</v>
      </c>
      <c r="C1090" s="33">
        <v>-32.41</v>
      </c>
    </row>
    <row r="1091" spans="2:3" ht="12.75" customHeight="1">
      <c r="B1091" s="33">
        <v>10900</v>
      </c>
      <c r="C1091" s="33">
        <v>-32.41</v>
      </c>
    </row>
    <row r="1092" spans="2:3" ht="12.75" customHeight="1">
      <c r="B1092" s="33">
        <v>10910</v>
      </c>
      <c r="C1092" s="33">
        <v>-32.41</v>
      </c>
    </row>
    <row r="1093" spans="2:3" ht="12.75" customHeight="1">
      <c r="B1093" s="33">
        <v>10920</v>
      </c>
      <c r="C1093" s="33">
        <v>-32.41</v>
      </c>
    </row>
    <row r="1094" spans="2:3" ht="12.75" customHeight="1">
      <c r="B1094" s="33">
        <v>10930</v>
      </c>
      <c r="C1094" s="33">
        <v>-32.41</v>
      </c>
    </row>
    <row r="1095" spans="2:3" ht="12.75" customHeight="1">
      <c r="B1095" s="33">
        <v>10940</v>
      </c>
      <c r="C1095" s="33">
        <v>-32.6935</v>
      </c>
    </row>
    <row r="1096" spans="2:3" ht="12.75" customHeight="1">
      <c r="B1096" s="33">
        <v>10950</v>
      </c>
      <c r="C1096" s="33">
        <v>-33.08</v>
      </c>
    </row>
    <row r="1097" spans="2:3" ht="12.75" customHeight="1">
      <c r="B1097" s="33">
        <v>10960</v>
      </c>
      <c r="C1097" s="33">
        <v>-33.08</v>
      </c>
    </row>
    <row r="1098" spans="2:3" ht="12.75" customHeight="1">
      <c r="B1098" s="33">
        <v>10970</v>
      </c>
      <c r="C1098" s="33">
        <v>-33.08</v>
      </c>
    </row>
    <row r="1099" spans="2:3" ht="12.75" customHeight="1">
      <c r="B1099" s="33">
        <v>10980</v>
      </c>
      <c r="C1099" s="33">
        <v>-33.08</v>
      </c>
    </row>
    <row r="1100" spans="2:3" ht="12.75" customHeight="1">
      <c r="B1100" s="33">
        <v>10990</v>
      </c>
      <c r="C1100" s="33">
        <v>-33.08</v>
      </c>
    </row>
    <row r="1101" spans="2:3" ht="12.75" customHeight="1">
      <c r="B1101" s="33">
        <v>11000</v>
      </c>
      <c r="C1101" s="33">
        <v>-33.6173</v>
      </c>
    </row>
    <row r="1102" spans="2:3" ht="12.75" customHeight="1">
      <c r="B1102" s="33">
        <v>11010</v>
      </c>
      <c r="C1102" s="33">
        <v>-34.05</v>
      </c>
    </row>
    <row r="1103" spans="2:3" ht="12.75" customHeight="1">
      <c r="B1103" s="33">
        <v>11020</v>
      </c>
      <c r="C1103" s="33">
        <v>-34.05</v>
      </c>
    </row>
    <row r="1104" spans="2:3" ht="12.75" customHeight="1">
      <c r="B1104" s="33">
        <v>11030</v>
      </c>
      <c r="C1104" s="33">
        <v>-34.05</v>
      </c>
    </row>
    <row r="1105" spans="2:3" ht="12.75" customHeight="1">
      <c r="B1105" s="33">
        <v>11040</v>
      </c>
      <c r="C1105" s="33">
        <v>-34.05</v>
      </c>
    </row>
    <row r="1106" spans="2:3" ht="12.75" customHeight="1">
      <c r="B1106" s="33">
        <v>11050</v>
      </c>
      <c r="C1106" s="33">
        <v>-34.05</v>
      </c>
    </row>
    <row r="1107" spans="2:3" ht="12.75" customHeight="1">
      <c r="B1107" s="33">
        <v>11060</v>
      </c>
      <c r="C1107" s="33">
        <v>-33.883</v>
      </c>
    </row>
    <row r="1108" spans="2:3" ht="12.75" customHeight="1">
      <c r="B1108" s="33">
        <v>11070</v>
      </c>
      <c r="C1108" s="33">
        <v>-33.78</v>
      </c>
    </row>
    <row r="1109" spans="2:3" ht="12.75" customHeight="1">
      <c r="B1109" s="33">
        <v>11080</v>
      </c>
      <c r="C1109" s="33">
        <v>-33.78</v>
      </c>
    </row>
    <row r="1110" spans="2:3" ht="12.75" customHeight="1">
      <c r="B1110" s="33">
        <v>11090</v>
      </c>
      <c r="C1110" s="33">
        <v>-33.78</v>
      </c>
    </row>
    <row r="1111" spans="2:3" ht="12.75" customHeight="1">
      <c r="B1111" s="33">
        <v>11100</v>
      </c>
      <c r="C1111" s="33">
        <v>-33.78</v>
      </c>
    </row>
    <row r="1112" spans="2:3" ht="12.75" customHeight="1">
      <c r="B1112" s="33">
        <v>11110</v>
      </c>
      <c r="C1112" s="33">
        <v>-33.78</v>
      </c>
    </row>
    <row r="1113" spans="2:3" ht="12.75" customHeight="1">
      <c r="B1113" s="33">
        <v>11120</v>
      </c>
      <c r="C1113" s="33">
        <v>-33.6086</v>
      </c>
    </row>
    <row r="1114" spans="2:3" ht="12.75" customHeight="1">
      <c r="B1114" s="33">
        <v>11130</v>
      </c>
      <c r="C1114" s="33">
        <v>-33.47</v>
      </c>
    </row>
    <row r="1115" spans="2:3" ht="12.75" customHeight="1">
      <c r="B1115" s="33">
        <v>11140</v>
      </c>
      <c r="C1115" s="33">
        <v>-33.47</v>
      </c>
    </row>
    <row r="1116" spans="2:3" ht="12.75" customHeight="1">
      <c r="B1116" s="33">
        <v>11150</v>
      </c>
      <c r="C1116" s="33">
        <v>-33.47</v>
      </c>
    </row>
    <row r="1117" spans="2:3" ht="12.75" customHeight="1">
      <c r="B1117" s="33">
        <v>11160</v>
      </c>
      <c r="C1117" s="33">
        <v>-33.47</v>
      </c>
    </row>
    <row r="1118" spans="2:3" ht="12.75" customHeight="1">
      <c r="B1118" s="33">
        <v>11170</v>
      </c>
      <c r="C1118" s="33">
        <v>-33.47</v>
      </c>
    </row>
    <row r="1119" spans="2:3" ht="12.75" customHeight="1">
      <c r="B1119" s="33">
        <v>11180</v>
      </c>
      <c r="C1119" s="33">
        <v>-32.9464</v>
      </c>
    </row>
    <row r="1120" spans="2:3" ht="12.75" customHeight="1">
      <c r="B1120" s="33">
        <v>11190</v>
      </c>
      <c r="C1120" s="33">
        <v>-32.24</v>
      </c>
    </row>
    <row r="1121" spans="2:3" ht="12.75" customHeight="1">
      <c r="B1121" s="33">
        <v>11200</v>
      </c>
      <c r="C1121" s="33">
        <v>-32.24</v>
      </c>
    </row>
    <row r="1122" spans="2:3" ht="12.75" customHeight="1">
      <c r="B1122" s="33">
        <v>11210</v>
      </c>
      <c r="C1122" s="33">
        <v>-32.24</v>
      </c>
    </row>
    <row r="1123" spans="2:3" ht="12.75" customHeight="1">
      <c r="B1123" s="33">
        <v>11220</v>
      </c>
      <c r="C1123" s="33">
        <v>-32.24</v>
      </c>
    </row>
    <row r="1124" spans="2:3" ht="12.75" customHeight="1">
      <c r="B1124" s="33">
        <v>11230</v>
      </c>
      <c r="C1124" s="33">
        <v>-32.24</v>
      </c>
    </row>
    <row r="1125" spans="2:3" ht="12.75" customHeight="1">
      <c r="B1125" s="33">
        <v>11240</v>
      </c>
      <c r="C1125" s="33">
        <v>-32.1645</v>
      </c>
    </row>
    <row r="1126" spans="2:3" ht="12.75" customHeight="1">
      <c r="B1126" s="33">
        <v>11250</v>
      </c>
      <c r="C1126" s="33">
        <v>-31.93</v>
      </c>
    </row>
    <row r="1127" spans="2:3" ht="12.75" customHeight="1">
      <c r="B1127" s="33">
        <v>11260</v>
      </c>
      <c r="C1127" s="33">
        <v>-31.93</v>
      </c>
    </row>
    <row r="1128" spans="2:3" ht="12.75" customHeight="1">
      <c r="B1128" s="33">
        <v>11270</v>
      </c>
      <c r="C1128" s="33">
        <v>-31.93</v>
      </c>
    </row>
    <row r="1129" spans="2:3" ht="12.75" customHeight="1">
      <c r="B1129" s="33">
        <v>11280</v>
      </c>
      <c r="C1129" s="33">
        <v>-31.93</v>
      </c>
    </row>
    <row r="1130" spans="2:3" ht="12.75" customHeight="1">
      <c r="B1130" s="33">
        <v>11290</v>
      </c>
      <c r="C1130" s="33">
        <v>-31.93</v>
      </c>
    </row>
    <row r="1131" spans="2:3" ht="12.75" customHeight="1">
      <c r="B1131" s="33">
        <v>11300</v>
      </c>
      <c r="C1131" s="33">
        <v>-31.9313</v>
      </c>
    </row>
    <row r="1132" spans="2:3" ht="12.75" customHeight="1">
      <c r="B1132" s="33">
        <v>11310</v>
      </c>
      <c r="C1132" s="33">
        <v>-32.72</v>
      </c>
    </row>
    <row r="1133" spans="2:3" ht="12.75" customHeight="1">
      <c r="B1133" s="33">
        <v>11320</v>
      </c>
      <c r="C1133" s="33">
        <v>-32.72</v>
      </c>
    </row>
    <row r="1134" spans="2:3" ht="12.75" customHeight="1">
      <c r="B1134" s="33">
        <v>11330</v>
      </c>
      <c r="C1134" s="33">
        <v>-32.72</v>
      </c>
    </row>
    <row r="1135" spans="2:3" ht="12.75" customHeight="1">
      <c r="B1135" s="33">
        <v>11340</v>
      </c>
      <c r="C1135" s="33">
        <v>-32.72</v>
      </c>
    </row>
    <row r="1136" spans="2:3" ht="12.75" customHeight="1">
      <c r="B1136" s="33">
        <v>11350</v>
      </c>
      <c r="C1136" s="33">
        <v>-32.72</v>
      </c>
    </row>
    <row r="1137" spans="2:3" ht="12.75" customHeight="1">
      <c r="B1137" s="33">
        <v>11360</v>
      </c>
      <c r="C1137" s="33">
        <v>-32.72</v>
      </c>
    </row>
    <row r="1138" spans="2:3" ht="12.75" customHeight="1">
      <c r="B1138" s="33">
        <v>11370</v>
      </c>
      <c r="C1138" s="33">
        <v>-33.0052</v>
      </c>
    </row>
    <row r="1139" spans="2:3" ht="12.75" customHeight="1">
      <c r="B1139" s="33">
        <v>11380</v>
      </c>
      <c r="C1139" s="33">
        <v>-33.13</v>
      </c>
    </row>
    <row r="1140" spans="2:3" ht="12.75" customHeight="1">
      <c r="B1140" s="33">
        <v>11390</v>
      </c>
      <c r="C1140" s="33">
        <v>-33.13</v>
      </c>
    </row>
    <row r="1141" spans="2:3" ht="12.75" customHeight="1">
      <c r="B1141" s="33">
        <v>11400</v>
      </c>
      <c r="C1141" s="33">
        <v>-33.13</v>
      </c>
    </row>
    <row r="1142" spans="2:3" ht="12.75" customHeight="1">
      <c r="B1142" s="33">
        <v>11410</v>
      </c>
      <c r="C1142" s="33">
        <v>-33.13</v>
      </c>
    </row>
    <row r="1143" spans="2:3" ht="12.75" customHeight="1">
      <c r="B1143" s="33">
        <v>11420</v>
      </c>
      <c r="C1143" s="33">
        <v>-33.13</v>
      </c>
    </row>
    <row r="1144" spans="2:3" ht="12.75" customHeight="1">
      <c r="B1144" s="33">
        <v>11430</v>
      </c>
      <c r="C1144" s="33">
        <v>-32.8645</v>
      </c>
    </row>
    <row r="1145" spans="2:3" ht="12.75" customHeight="1">
      <c r="B1145" s="33">
        <v>11440</v>
      </c>
      <c r="C1145" s="33">
        <v>-32.33</v>
      </c>
    </row>
    <row r="1146" spans="2:3" ht="12.75" customHeight="1">
      <c r="B1146" s="33">
        <v>11450</v>
      </c>
      <c r="C1146" s="33">
        <v>-32.33</v>
      </c>
    </row>
    <row r="1147" spans="2:3" ht="12.75" customHeight="1">
      <c r="B1147" s="33">
        <v>11460</v>
      </c>
      <c r="C1147" s="33">
        <v>-32.33</v>
      </c>
    </row>
    <row r="1148" spans="2:3" ht="12.75" customHeight="1">
      <c r="B1148" s="33">
        <v>11470</v>
      </c>
      <c r="C1148" s="33">
        <v>-32.33</v>
      </c>
    </row>
    <row r="1149" spans="2:3" ht="12.75" customHeight="1">
      <c r="B1149" s="33">
        <v>11480</v>
      </c>
      <c r="C1149" s="33">
        <v>-32.33</v>
      </c>
    </row>
    <row r="1150" spans="2:3" ht="12.75" customHeight="1">
      <c r="B1150" s="33">
        <v>11490</v>
      </c>
      <c r="C1150" s="33">
        <v>-32.33</v>
      </c>
    </row>
    <row r="1151" spans="2:3" ht="12.75" customHeight="1">
      <c r="B1151" s="33">
        <v>11500</v>
      </c>
      <c r="C1151" s="33">
        <v>-32.0142</v>
      </c>
    </row>
    <row r="1152" spans="2:3" ht="12.75" customHeight="1">
      <c r="B1152" s="33">
        <v>11510</v>
      </c>
      <c r="C1152" s="33">
        <v>-31.98</v>
      </c>
    </row>
    <row r="1153" spans="2:3" ht="12.75" customHeight="1">
      <c r="B1153" s="33">
        <v>11520</v>
      </c>
      <c r="C1153" s="33">
        <v>-31.98</v>
      </c>
    </row>
    <row r="1154" spans="2:3" ht="12.75" customHeight="1">
      <c r="B1154" s="33">
        <v>11530</v>
      </c>
      <c r="C1154" s="33">
        <v>-31.98</v>
      </c>
    </row>
    <row r="1155" spans="2:3" ht="12.75" customHeight="1">
      <c r="B1155" s="33">
        <v>11540</v>
      </c>
      <c r="C1155" s="33">
        <v>-31.98</v>
      </c>
    </row>
    <row r="1156" spans="2:3" ht="12.75" customHeight="1">
      <c r="B1156" s="33">
        <v>11550</v>
      </c>
      <c r="C1156" s="33">
        <v>-31.98</v>
      </c>
    </row>
    <row r="1157" spans="2:3" ht="12.75" customHeight="1">
      <c r="B1157" s="33">
        <v>11560</v>
      </c>
      <c r="C1157" s="33">
        <v>-31.9304</v>
      </c>
    </row>
    <row r="1158" spans="2:3" ht="12.75" customHeight="1">
      <c r="B1158" s="33">
        <v>11570</v>
      </c>
      <c r="C1158" s="33">
        <v>-31.86</v>
      </c>
    </row>
    <row r="1159" spans="2:3" ht="12.75" customHeight="1">
      <c r="B1159" s="33">
        <v>11580</v>
      </c>
      <c r="C1159" s="33">
        <v>-31.86</v>
      </c>
    </row>
    <row r="1160" spans="2:3" ht="12.75" customHeight="1">
      <c r="B1160" s="33">
        <v>11590</v>
      </c>
      <c r="C1160" s="33">
        <v>-31.86</v>
      </c>
    </row>
    <row r="1161" spans="2:3" ht="12.75" customHeight="1">
      <c r="B1161" s="33">
        <v>11600</v>
      </c>
      <c r="C1161" s="33">
        <v>-31.86</v>
      </c>
    </row>
    <row r="1162" spans="2:3" ht="12.75" customHeight="1">
      <c r="B1162" s="33">
        <v>11610</v>
      </c>
      <c r="C1162" s="33">
        <v>-31.86</v>
      </c>
    </row>
    <row r="1163" spans="2:3" ht="12.75" customHeight="1">
      <c r="B1163" s="33">
        <v>11620</v>
      </c>
      <c r="C1163" s="33">
        <v>-31.86</v>
      </c>
    </row>
    <row r="1164" spans="2:3" ht="12.75" customHeight="1">
      <c r="B1164" s="33">
        <v>11630</v>
      </c>
      <c r="C1164" s="33">
        <v>-31.7137</v>
      </c>
    </row>
    <row r="1165" spans="2:3" ht="12.75" customHeight="1">
      <c r="B1165" s="33">
        <v>11640</v>
      </c>
      <c r="C1165" s="33">
        <v>-31.69</v>
      </c>
    </row>
    <row r="1166" spans="2:3" ht="12.75" customHeight="1">
      <c r="B1166" s="33">
        <v>11650</v>
      </c>
      <c r="C1166" s="33">
        <v>-31.69</v>
      </c>
    </row>
    <row r="1167" spans="2:3" ht="12.75" customHeight="1">
      <c r="B1167" s="33">
        <v>11660</v>
      </c>
      <c r="C1167" s="33">
        <v>-31.69</v>
      </c>
    </row>
    <row r="1168" spans="2:3" ht="12.75" customHeight="1">
      <c r="B1168" s="33">
        <v>11670</v>
      </c>
      <c r="C1168" s="33">
        <v>-31.69</v>
      </c>
    </row>
    <row r="1169" spans="2:3" ht="12.75" customHeight="1">
      <c r="B1169" s="33">
        <v>11680</v>
      </c>
      <c r="C1169" s="33">
        <v>-31.69</v>
      </c>
    </row>
    <row r="1170" spans="2:3" ht="12.75" customHeight="1">
      <c r="B1170" s="33">
        <v>11690</v>
      </c>
      <c r="C1170" s="33">
        <v>-31.8478</v>
      </c>
    </row>
    <row r="1171" spans="2:3" ht="12.75" customHeight="1">
      <c r="B1171" s="33">
        <v>11700</v>
      </c>
      <c r="C1171" s="33">
        <v>-32.35</v>
      </c>
    </row>
    <row r="1172" spans="2:3" ht="12.75" customHeight="1">
      <c r="B1172" s="33">
        <v>11710</v>
      </c>
      <c r="C1172" s="33">
        <v>-32.35</v>
      </c>
    </row>
    <row r="1173" spans="2:3" ht="12.75" customHeight="1">
      <c r="B1173" s="33">
        <v>11720</v>
      </c>
      <c r="C1173" s="33">
        <v>-32.35</v>
      </c>
    </row>
    <row r="1174" spans="2:3" ht="12.75" customHeight="1">
      <c r="B1174" s="33">
        <v>11730</v>
      </c>
      <c r="C1174" s="33">
        <v>-32.35</v>
      </c>
    </row>
    <row r="1175" spans="2:3" ht="12.75" customHeight="1">
      <c r="B1175" s="33">
        <v>11740</v>
      </c>
      <c r="C1175" s="33">
        <v>-32.35</v>
      </c>
    </row>
    <row r="1176" spans="2:3" ht="12.75" customHeight="1">
      <c r="B1176" s="33">
        <v>11750</v>
      </c>
      <c r="C1176" s="33">
        <v>-32.35</v>
      </c>
    </row>
    <row r="1177" spans="2:3" ht="12.75" customHeight="1">
      <c r="B1177" s="33">
        <v>11760</v>
      </c>
      <c r="C1177" s="33">
        <v>-33.5371</v>
      </c>
    </row>
    <row r="1178" spans="2:3" ht="12.75" customHeight="1">
      <c r="B1178" s="33">
        <v>11770</v>
      </c>
      <c r="C1178" s="33">
        <v>-33.75</v>
      </c>
    </row>
    <row r="1179" spans="2:3" ht="12.75" customHeight="1">
      <c r="B1179" s="33">
        <v>11780</v>
      </c>
      <c r="C1179" s="33">
        <v>-33.75</v>
      </c>
    </row>
    <row r="1180" spans="2:3" ht="12.75" customHeight="1">
      <c r="B1180" s="33">
        <v>11790</v>
      </c>
      <c r="C1180" s="33">
        <v>-33.8434</v>
      </c>
    </row>
    <row r="1181" spans="2:3" ht="12.75" customHeight="1">
      <c r="B1181" s="33">
        <v>11800</v>
      </c>
      <c r="C1181" s="33">
        <v>-34.07</v>
      </c>
    </row>
    <row r="1182" spans="2:3" ht="12.75" customHeight="1">
      <c r="B1182" s="33">
        <v>11810</v>
      </c>
      <c r="C1182" s="33">
        <v>-34.07</v>
      </c>
    </row>
    <row r="1183" spans="2:3" ht="12.75" customHeight="1">
      <c r="B1183" s="33">
        <v>11820</v>
      </c>
      <c r="C1183" s="33">
        <v>-34.07</v>
      </c>
    </row>
    <row r="1184" spans="2:3" ht="12.75" customHeight="1">
      <c r="B1184" s="33">
        <v>11830</v>
      </c>
      <c r="C1184" s="33">
        <v>-33.7604</v>
      </c>
    </row>
    <row r="1185" spans="2:3" ht="12.75" customHeight="1">
      <c r="B1185" s="33">
        <v>11840</v>
      </c>
      <c r="C1185" s="33">
        <v>-33.64</v>
      </c>
    </row>
    <row r="1186" spans="2:3" ht="12.75" customHeight="1">
      <c r="B1186" s="33">
        <v>11850</v>
      </c>
      <c r="C1186" s="33">
        <v>-33.64</v>
      </c>
    </row>
    <row r="1187" spans="2:3" ht="12.75" customHeight="1">
      <c r="B1187" s="33">
        <v>11860</v>
      </c>
      <c r="C1187" s="33">
        <v>-33.6478</v>
      </c>
    </row>
    <row r="1188" spans="2:3" ht="12.75" customHeight="1">
      <c r="B1188" s="33">
        <v>11870</v>
      </c>
      <c r="C1188" s="33">
        <v>-33.7</v>
      </c>
    </row>
    <row r="1189" spans="2:3" ht="12.75" customHeight="1">
      <c r="B1189" s="33">
        <v>11880</v>
      </c>
      <c r="C1189" s="33">
        <v>-33.7</v>
      </c>
    </row>
    <row r="1190" spans="2:3" ht="12.75" customHeight="1">
      <c r="B1190" s="33">
        <v>11890</v>
      </c>
      <c r="C1190" s="33">
        <v>-33.7</v>
      </c>
    </row>
    <row r="1191" spans="2:3" ht="12.75" customHeight="1">
      <c r="B1191" s="33">
        <v>11900</v>
      </c>
      <c r="C1191" s="33">
        <v>-34.3794</v>
      </c>
    </row>
    <row r="1192" spans="2:3" ht="12.75" customHeight="1">
      <c r="B1192" s="33">
        <v>11910</v>
      </c>
      <c r="C1192" s="33">
        <v>-35.01</v>
      </c>
    </row>
    <row r="1193" spans="2:3" ht="12.75" customHeight="1">
      <c r="B1193" s="33">
        <v>11920</v>
      </c>
      <c r="C1193" s="33">
        <v>-35.01</v>
      </c>
    </row>
    <row r="1194" spans="2:3" ht="12.75" customHeight="1">
      <c r="B1194" s="33">
        <v>11930</v>
      </c>
      <c r="C1194" s="33">
        <v>-35.01</v>
      </c>
    </row>
    <row r="1195" spans="2:3" ht="12.75" customHeight="1">
      <c r="B1195" s="33">
        <v>11940</v>
      </c>
      <c r="C1195" s="33">
        <v>-35.1615</v>
      </c>
    </row>
    <row r="1196" spans="2:3" ht="12.75" customHeight="1">
      <c r="B1196" s="33">
        <v>11950</v>
      </c>
      <c r="C1196" s="33">
        <v>-35.18</v>
      </c>
    </row>
    <row r="1197" spans="2:3" ht="12.75" customHeight="1">
      <c r="B1197" s="33">
        <v>11960</v>
      </c>
      <c r="C1197" s="33">
        <v>-35.18</v>
      </c>
    </row>
    <row r="1198" spans="2:3" ht="12.75" customHeight="1">
      <c r="B1198" s="33">
        <v>11970</v>
      </c>
      <c r="C1198" s="33">
        <v>-35.0683</v>
      </c>
    </row>
    <row r="1199" spans="2:3" ht="12.75" customHeight="1">
      <c r="B1199" s="33">
        <v>11980</v>
      </c>
      <c r="C1199" s="33">
        <v>-34.72</v>
      </c>
    </row>
    <row r="1200" spans="2:3" ht="12.75" customHeight="1">
      <c r="B1200" s="33">
        <v>11990</v>
      </c>
      <c r="C1200" s="33">
        <v>-34.72</v>
      </c>
    </row>
    <row r="1201" spans="2:3" ht="12.75" customHeight="1">
      <c r="B1201" s="33">
        <v>12000</v>
      </c>
      <c r="C1201" s="33">
        <v>-34.72</v>
      </c>
    </row>
    <row r="1202" spans="2:3" ht="12.75" customHeight="1">
      <c r="B1202" s="33">
        <v>12010</v>
      </c>
      <c r="C1202" s="33">
        <v>-34.4542</v>
      </c>
    </row>
    <row r="1203" spans="2:3" ht="12.75" customHeight="1">
      <c r="B1203" s="33">
        <v>12020</v>
      </c>
      <c r="C1203" s="33">
        <v>-34.26</v>
      </c>
    </row>
    <row r="1204" spans="2:3" ht="12.75" customHeight="1">
      <c r="B1204" s="33">
        <v>12030</v>
      </c>
      <c r="C1204" s="33">
        <v>-34.26</v>
      </c>
    </row>
    <row r="1205" spans="2:3" ht="12.75" customHeight="1">
      <c r="B1205" s="33">
        <v>12040</v>
      </c>
      <c r="C1205" s="33">
        <v>-34.26</v>
      </c>
    </row>
    <row r="1206" spans="2:3" ht="12.75" customHeight="1">
      <c r="B1206" s="33">
        <v>12050</v>
      </c>
      <c r="C1206" s="33">
        <v>-35.6543</v>
      </c>
    </row>
    <row r="1207" spans="2:3" ht="12.75" customHeight="1">
      <c r="B1207" s="33">
        <v>12060</v>
      </c>
      <c r="C1207" s="33">
        <v>-35.82</v>
      </c>
    </row>
    <row r="1208" spans="2:3" ht="12.75" customHeight="1">
      <c r="B1208" s="33">
        <v>12070</v>
      </c>
      <c r="C1208" s="33">
        <v>-35.82</v>
      </c>
    </row>
    <row r="1209" spans="2:3" ht="12.75" customHeight="1">
      <c r="B1209" s="33">
        <v>12080</v>
      </c>
      <c r="C1209" s="33">
        <v>-35.6058</v>
      </c>
    </row>
    <row r="1210" spans="2:3" ht="12.75" customHeight="1">
      <c r="B1210" s="33">
        <v>12090</v>
      </c>
      <c r="C1210" s="33">
        <v>-35.59</v>
      </c>
    </row>
    <row r="1211" spans="2:3" ht="12.75" customHeight="1">
      <c r="B1211" s="33">
        <v>12100</v>
      </c>
      <c r="C1211" s="33">
        <v>-35.59</v>
      </c>
    </row>
    <row r="1212" spans="2:3" ht="12.75" customHeight="1">
      <c r="B1212" s="33">
        <v>12110</v>
      </c>
      <c r="C1212" s="33">
        <v>-35.169</v>
      </c>
    </row>
    <row r="1213" spans="2:3" ht="12.75" customHeight="1">
      <c r="B1213" s="33">
        <v>12120</v>
      </c>
      <c r="C1213" s="33">
        <v>-35.15</v>
      </c>
    </row>
    <row r="1214" spans="2:3" ht="12.75" customHeight="1">
      <c r="B1214" s="33">
        <v>12130</v>
      </c>
      <c r="C1214" s="33">
        <v>-35.15</v>
      </c>
    </row>
    <row r="1215" spans="2:3" ht="12.75" customHeight="1">
      <c r="B1215" s="33">
        <v>12140</v>
      </c>
      <c r="C1215" s="33">
        <v>-35.1665</v>
      </c>
    </row>
    <row r="1216" spans="2:3" ht="12.75" customHeight="1">
      <c r="B1216" s="33">
        <v>12150</v>
      </c>
      <c r="C1216" s="33">
        <v>-35.38</v>
      </c>
    </row>
    <row r="1217" spans="2:3" ht="12.75" customHeight="1">
      <c r="B1217" s="33">
        <v>12160</v>
      </c>
      <c r="C1217" s="33">
        <v>-35.38</v>
      </c>
    </row>
    <row r="1218" spans="2:3" ht="12.75" customHeight="1">
      <c r="B1218" s="33">
        <v>12170</v>
      </c>
      <c r="C1218" s="33">
        <v>-35.38</v>
      </c>
    </row>
    <row r="1219" spans="2:3" ht="12.75" customHeight="1">
      <c r="B1219" s="33">
        <v>12180</v>
      </c>
      <c r="C1219" s="33">
        <v>-35.5449</v>
      </c>
    </row>
    <row r="1220" spans="2:3" ht="12.75" customHeight="1">
      <c r="B1220" s="33">
        <v>12190</v>
      </c>
      <c r="C1220" s="33">
        <v>-35.9</v>
      </c>
    </row>
    <row r="1221" spans="2:3" ht="12.75" customHeight="1">
      <c r="B1221" s="33">
        <v>12200</v>
      </c>
      <c r="C1221" s="33">
        <v>-35.9</v>
      </c>
    </row>
    <row r="1222" spans="2:3" ht="12.75" customHeight="1">
      <c r="B1222" s="33">
        <v>12210</v>
      </c>
      <c r="C1222" s="33">
        <v>-35.9</v>
      </c>
    </row>
    <row r="1223" spans="2:3" ht="12.75" customHeight="1">
      <c r="B1223" s="33">
        <v>12220</v>
      </c>
      <c r="C1223" s="33">
        <v>-36.1617</v>
      </c>
    </row>
    <row r="1224" spans="2:3" ht="12.75" customHeight="1">
      <c r="B1224" s="33">
        <v>12230</v>
      </c>
      <c r="C1224" s="33">
        <v>-36.57</v>
      </c>
    </row>
    <row r="1225" spans="2:3" ht="12.75" customHeight="1">
      <c r="B1225" s="33">
        <v>12240</v>
      </c>
      <c r="C1225" s="33">
        <v>-36.57</v>
      </c>
    </row>
    <row r="1226" spans="2:3" ht="12.75" customHeight="1">
      <c r="B1226" s="33">
        <v>12250</v>
      </c>
      <c r="C1226" s="33">
        <v>-36.57</v>
      </c>
    </row>
    <row r="1227" spans="2:3" ht="12.75" customHeight="1">
      <c r="B1227" s="33">
        <v>12260</v>
      </c>
      <c r="C1227" s="33">
        <v>-36.6894</v>
      </c>
    </row>
    <row r="1228" spans="2:3" ht="12.75" customHeight="1">
      <c r="B1228" s="33">
        <v>12270</v>
      </c>
      <c r="C1228" s="33">
        <v>-36.84</v>
      </c>
    </row>
    <row r="1229" spans="2:3" ht="12.75" customHeight="1">
      <c r="B1229" s="33">
        <v>12280</v>
      </c>
      <c r="C1229" s="33">
        <v>-36.84</v>
      </c>
    </row>
    <row r="1230" spans="2:3" ht="12.75" customHeight="1">
      <c r="B1230" s="33">
        <v>12290</v>
      </c>
      <c r="C1230" s="33">
        <v>-36.84</v>
      </c>
    </row>
    <row r="1231" spans="2:3" ht="12.75" customHeight="1">
      <c r="B1231" s="33">
        <v>12300</v>
      </c>
      <c r="C1231" s="33">
        <v>-36.0367</v>
      </c>
    </row>
    <row r="1232" spans="2:3" ht="12.75" customHeight="1">
      <c r="B1232" s="33">
        <v>12310</v>
      </c>
      <c r="C1232" s="33">
        <v>-35.14</v>
      </c>
    </row>
    <row r="1233" spans="2:3" ht="12.75" customHeight="1">
      <c r="B1233" s="33">
        <v>12320</v>
      </c>
      <c r="C1233" s="33">
        <v>-35.14</v>
      </c>
    </row>
    <row r="1234" spans="2:3" ht="12.75" customHeight="1">
      <c r="B1234" s="33">
        <v>12330</v>
      </c>
      <c r="C1234" s="33">
        <v>-35.14</v>
      </c>
    </row>
    <row r="1235" spans="2:3" ht="12.75" customHeight="1">
      <c r="B1235" s="33">
        <v>12340</v>
      </c>
      <c r="C1235" s="33">
        <v>-34.6256</v>
      </c>
    </row>
    <row r="1236" spans="2:3" ht="12.75" customHeight="1">
      <c r="B1236" s="33">
        <v>12350</v>
      </c>
      <c r="C1236" s="33">
        <v>-34.07</v>
      </c>
    </row>
    <row r="1237" spans="2:3" ht="12.75" customHeight="1">
      <c r="B1237" s="33">
        <v>12360</v>
      </c>
      <c r="C1237" s="33">
        <v>-34.07</v>
      </c>
    </row>
    <row r="1238" spans="2:3" ht="12.75" customHeight="1">
      <c r="B1238" s="33">
        <v>12370</v>
      </c>
      <c r="C1238" s="33">
        <v>-34.07</v>
      </c>
    </row>
    <row r="1239" spans="2:3" ht="12.75" customHeight="1">
      <c r="B1239" s="33">
        <v>12380</v>
      </c>
      <c r="C1239" s="33">
        <v>-34.5652</v>
      </c>
    </row>
    <row r="1240" spans="2:3" ht="12.75" customHeight="1">
      <c r="B1240" s="33">
        <v>12390</v>
      </c>
      <c r="C1240" s="33">
        <v>-35.13</v>
      </c>
    </row>
    <row r="1241" spans="2:3" ht="12.75" customHeight="1">
      <c r="B1241" s="33">
        <v>12400</v>
      </c>
      <c r="C1241" s="33">
        <v>-35.13</v>
      </c>
    </row>
    <row r="1242" spans="2:3" ht="12.75" customHeight="1">
      <c r="B1242" s="33">
        <v>12410</v>
      </c>
      <c r="C1242" s="33">
        <v>-35.13</v>
      </c>
    </row>
    <row r="1243" spans="2:3" ht="12.75" customHeight="1">
      <c r="B1243" s="33">
        <v>12420</v>
      </c>
      <c r="C1243" s="33">
        <v>-35.4879</v>
      </c>
    </row>
    <row r="1244" spans="2:3" ht="12.75" customHeight="1">
      <c r="B1244" s="33">
        <v>12430</v>
      </c>
      <c r="C1244" s="33">
        <v>-35.96</v>
      </c>
    </row>
    <row r="1245" spans="2:3" ht="12.75" customHeight="1">
      <c r="B1245" s="33">
        <v>12440</v>
      </c>
      <c r="C1245" s="33">
        <v>-35.96</v>
      </c>
    </row>
    <row r="1246" spans="2:3" ht="12.75" customHeight="1">
      <c r="B1246" s="33">
        <v>12450</v>
      </c>
      <c r="C1246" s="33">
        <v>-35.96</v>
      </c>
    </row>
    <row r="1247" spans="2:3" ht="12.75" customHeight="1">
      <c r="B1247" s="33">
        <v>12460</v>
      </c>
      <c r="C1247" s="33">
        <v>-36.0085</v>
      </c>
    </row>
    <row r="1248" spans="2:3" ht="12.75" customHeight="1">
      <c r="B1248" s="33">
        <v>12470</v>
      </c>
      <c r="C1248" s="33">
        <v>-36.09</v>
      </c>
    </row>
    <row r="1249" spans="2:3" ht="12.75" customHeight="1">
      <c r="B1249" s="33">
        <v>12480</v>
      </c>
      <c r="C1249" s="33">
        <v>-36.09</v>
      </c>
    </row>
    <row r="1250" spans="2:3" ht="12.75" customHeight="1">
      <c r="B1250" s="33">
        <v>12490</v>
      </c>
      <c r="C1250" s="33">
        <v>-36.09</v>
      </c>
    </row>
    <row r="1251" spans="2:3" ht="12.75" customHeight="1">
      <c r="B1251" s="33">
        <v>12500</v>
      </c>
      <c r="C1251" s="33">
        <v>-36.0958</v>
      </c>
    </row>
    <row r="1252" spans="2:3" ht="12.75" customHeight="1">
      <c r="B1252" s="33">
        <v>12510</v>
      </c>
      <c r="C1252" s="33">
        <v>-36.11</v>
      </c>
    </row>
    <row r="1253" spans="2:3" ht="12.75" customHeight="1">
      <c r="B1253" s="33">
        <v>12520</v>
      </c>
      <c r="C1253" s="33">
        <v>-36.11</v>
      </c>
    </row>
    <row r="1254" spans="2:3" ht="12.75" customHeight="1">
      <c r="B1254" s="33">
        <v>12530</v>
      </c>
      <c r="C1254" s="33">
        <v>-36.11</v>
      </c>
    </row>
    <row r="1255" spans="2:3" ht="12.75" customHeight="1">
      <c r="B1255" s="33">
        <v>12540</v>
      </c>
      <c r="C1255" s="33">
        <v>-36.0742</v>
      </c>
    </row>
    <row r="1256" spans="2:3" ht="12.75" customHeight="1">
      <c r="B1256" s="33">
        <v>12550</v>
      </c>
      <c r="C1256" s="33">
        <v>-35.92</v>
      </c>
    </row>
    <row r="1257" spans="2:3" ht="12.75" customHeight="1">
      <c r="B1257" s="33">
        <v>12560</v>
      </c>
      <c r="C1257" s="33">
        <v>-35.92</v>
      </c>
    </row>
    <row r="1258" spans="2:3" ht="12.75" customHeight="1">
      <c r="B1258" s="33">
        <v>12570</v>
      </c>
      <c r="C1258" s="33">
        <v>-35.92</v>
      </c>
    </row>
    <row r="1259" spans="2:3" ht="12.75" customHeight="1">
      <c r="B1259" s="33">
        <v>12580</v>
      </c>
      <c r="C1259" s="33">
        <v>-35.9156</v>
      </c>
    </row>
    <row r="1260" spans="2:3" ht="12.75" customHeight="1">
      <c r="B1260" s="33">
        <v>12590</v>
      </c>
      <c r="C1260" s="33">
        <v>-35.85</v>
      </c>
    </row>
    <row r="1261" spans="2:3" ht="12.75" customHeight="1">
      <c r="B1261" s="33">
        <v>12600</v>
      </c>
      <c r="C1261" s="33">
        <v>-35.85</v>
      </c>
    </row>
    <row r="1262" spans="2:3" ht="12.75" customHeight="1">
      <c r="B1262" s="33">
        <v>12610</v>
      </c>
      <c r="C1262" s="33">
        <v>-35.85</v>
      </c>
    </row>
    <row r="1263" spans="2:3" ht="12.75" customHeight="1">
      <c r="B1263" s="33">
        <v>12620</v>
      </c>
      <c r="C1263" s="33">
        <v>-35.8714</v>
      </c>
    </row>
    <row r="1264" spans="2:3" ht="12.75" customHeight="1">
      <c r="B1264" s="33">
        <v>12630</v>
      </c>
      <c r="C1264" s="33">
        <v>-36.14</v>
      </c>
    </row>
    <row r="1265" spans="2:3" ht="12.75" customHeight="1">
      <c r="B1265" s="33">
        <v>12640</v>
      </c>
      <c r="C1265" s="33">
        <v>-36.14</v>
      </c>
    </row>
    <row r="1266" spans="2:3" ht="12.75" customHeight="1">
      <c r="B1266" s="33">
        <v>12650</v>
      </c>
      <c r="C1266" s="33">
        <v>-36.14</v>
      </c>
    </row>
    <row r="1267" spans="2:3" ht="12.75" customHeight="1">
      <c r="B1267" s="33">
        <v>12660</v>
      </c>
      <c r="C1267" s="33">
        <v>-36.14</v>
      </c>
    </row>
    <row r="1268" spans="2:3" ht="12.75" customHeight="1">
      <c r="B1268" s="33">
        <v>12670</v>
      </c>
      <c r="C1268" s="33">
        <v>-36.149</v>
      </c>
    </row>
    <row r="1269" spans="2:3" ht="12.75" customHeight="1">
      <c r="B1269" s="33">
        <v>12680</v>
      </c>
      <c r="C1269" s="33">
        <v>-36.15</v>
      </c>
    </row>
    <row r="1270" spans="2:3" ht="12.75" customHeight="1">
      <c r="B1270" s="33">
        <v>12690</v>
      </c>
      <c r="C1270" s="33">
        <v>-36.15</v>
      </c>
    </row>
    <row r="1271" spans="2:3" ht="12.75" customHeight="1">
      <c r="B1271" s="33">
        <v>12700</v>
      </c>
      <c r="C1271" s="33">
        <v>-36.15</v>
      </c>
    </row>
    <row r="1272" spans="2:3" ht="12.75" customHeight="1">
      <c r="B1272" s="33">
        <v>12710</v>
      </c>
      <c r="C1272" s="33">
        <v>-35.9946</v>
      </c>
    </row>
    <row r="1273" spans="2:3" ht="12.75" customHeight="1">
      <c r="B1273" s="33">
        <v>12720</v>
      </c>
      <c r="C1273" s="33">
        <v>-35.93</v>
      </c>
    </row>
    <row r="1274" spans="2:3" ht="12.75" customHeight="1">
      <c r="B1274" s="33">
        <v>12730</v>
      </c>
      <c r="C1274" s="33">
        <v>-35.93</v>
      </c>
    </row>
    <row r="1275" spans="2:3" ht="12.75" customHeight="1">
      <c r="B1275" s="33">
        <v>12740</v>
      </c>
      <c r="C1275" s="33">
        <v>-35.93</v>
      </c>
    </row>
    <row r="1276" spans="2:3" ht="12.75" customHeight="1">
      <c r="B1276" s="33">
        <v>12750</v>
      </c>
      <c r="C1276" s="33">
        <v>-35.9641</v>
      </c>
    </row>
    <row r="1277" spans="2:3" ht="12.75" customHeight="1">
      <c r="B1277" s="33">
        <v>12760</v>
      </c>
      <c r="C1277" s="33">
        <v>-36</v>
      </c>
    </row>
    <row r="1278" spans="2:3" ht="12.75" customHeight="1">
      <c r="B1278" s="33">
        <v>12770</v>
      </c>
      <c r="C1278" s="33">
        <v>-36</v>
      </c>
    </row>
    <row r="1279" spans="2:3" ht="12.75" customHeight="1">
      <c r="B1279" s="33">
        <v>12780</v>
      </c>
      <c r="C1279" s="33">
        <v>-36</v>
      </c>
    </row>
    <row r="1280" spans="2:3" ht="12.75" customHeight="1">
      <c r="B1280" s="33">
        <v>12790</v>
      </c>
      <c r="C1280" s="33">
        <v>-36.0147</v>
      </c>
    </row>
    <row r="1281" spans="2:3" ht="12.75" customHeight="1">
      <c r="B1281" s="33">
        <v>12800</v>
      </c>
      <c r="C1281" s="33">
        <v>-36.06</v>
      </c>
    </row>
    <row r="1282" spans="2:3" ht="12.75" customHeight="1">
      <c r="B1282" s="33">
        <v>12810</v>
      </c>
      <c r="C1282" s="33">
        <v>-36.06</v>
      </c>
    </row>
    <row r="1283" spans="2:3" ht="12.75" customHeight="1">
      <c r="B1283" s="33">
        <v>12820</v>
      </c>
      <c r="C1283" s="33">
        <v>-36.06</v>
      </c>
    </row>
    <row r="1284" spans="2:3" ht="12.75" customHeight="1">
      <c r="B1284" s="33">
        <v>12830</v>
      </c>
      <c r="C1284" s="33">
        <v>-36.06</v>
      </c>
    </row>
    <row r="1285" spans="2:3" ht="12.75" customHeight="1">
      <c r="B1285" s="33">
        <v>12840</v>
      </c>
      <c r="C1285" s="33">
        <v>-36.8321</v>
      </c>
    </row>
    <row r="1286" spans="2:3" ht="12.75" customHeight="1">
      <c r="B1286" s="33">
        <v>12850</v>
      </c>
      <c r="C1286" s="33">
        <v>-36.85</v>
      </c>
    </row>
    <row r="1287" spans="2:3" ht="12.75" customHeight="1">
      <c r="B1287" s="33">
        <v>12860</v>
      </c>
      <c r="C1287" s="33">
        <v>-36.85</v>
      </c>
    </row>
    <row r="1288" spans="2:3" ht="12.75" customHeight="1">
      <c r="B1288" s="33">
        <v>12870</v>
      </c>
      <c r="C1288" s="33">
        <v>-36.85</v>
      </c>
    </row>
    <row r="1289" spans="2:3" ht="12.75" customHeight="1">
      <c r="B1289" s="33">
        <v>12880</v>
      </c>
      <c r="C1289" s="33">
        <v>-36.7334</v>
      </c>
    </row>
    <row r="1290" spans="2:3" ht="12.75" customHeight="1">
      <c r="B1290" s="33">
        <v>12890</v>
      </c>
      <c r="C1290" s="33">
        <v>-36.68</v>
      </c>
    </row>
    <row r="1291" spans="2:3" ht="12.75" customHeight="1">
      <c r="B1291" s="33">
        <v>12900</v>
      </c>
      <c r="C1291" s="33">
        <v>-36.68</v>
      </c>
    </row>
    <row r="1292" spans="2:3" ht="12.75" customHeight="1">
      <c r="B1292" s="33">
        <v>12910</v>
      </c>
      <c r="C1292" s="33">
        <v>-36.68</v>
      </c>
    </row>
    <row r="1293" spans="2:3" ht="12.75" customHeight="1">
      <c r="B1293" s="33">
        <v>12920</v>
      </c>
      <c r="C1293" s="33">
        <v>-36.9223</v>
      </c>
    </row>
    <row r="1294" spans="2:3" ht="12.75" customHeight="1">
      <c r="B1294" s="33">
        <v>12930</v>
      </c>
      <c r="C1294" s="33">
        <v>-37.33</v>
      </c>
    </row>
    <row r="1295" spans="2:3" ht="12.75" customHeight="1">
      <c r="B1295" s="33">
        <v>12940</v>
      </c>
      <c r="C1295" s="33">
        <v>-37.33</v>
      </c>
    </row>
    <row r="1296" spans="2:3" ht="12.75" customHeight="1">
      <c r="B1296" s="33">
        <v>12950</v>
      </c>
      <c r="C1296" s="33">
        <v>-37.33</v>
      </c>
    </row>
    <row r="1297" spans="2:3" ht="12.75" customHeight="1">
      <c r="B1297" s="33">
        <v>12960</v>
      </c>
      <c r="C1297" s="33">
        <v>-37.2977</v>
      </c>
    </row>
    <row r="1298" spans="2:3" ht="12.75" customHeight="1">
      <c r="B1298" s="33">
        <v>12970</v>
      </c>
      <c r="C1298" s="33">
        <v>-36.33</v>
      </c>
    </row>
    <row r="1299" spans="2:3" ht="12.75" customHeight="1">
      <c r="B1299" s="33">
        <v>12980</v>
      </c>
      <c r="C1299" s="33">
        <v>-36.33</v>
      </c>
    </row>
    <row r="1300" spans="2:3" ht="12.75" customHeight="1">
      <c r="B1300" s="33">
        <v>12990</v>
      </c>
      <c r="C1300" s="33">
        <v>-36.33</v>
      </c>
    </row>
    <row r="1301" spans="2:3" ht="12.75" customHeight="1">
      <c r="B1301" s="33">
        <v>13000</v>
      </c>
      <c r="C1301" s="33">
        <v>-36.33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S378"/>
  <sheetViews>
    <sheetView zoomScale="70" zoomScaleNormal="70" zoomScalePageLayoutView="0" workbookViewId="0" topLeftCell="A1">
      <selection activeCell="A2" sqref="A2"/>
    </sheetView>
  </sheetViews>
  <sheetFormatPr defaultColWidth="13.28125" defaultRowHeight="13.5" customHeight="1"/>
  <cols>
    <col min="1" max="5" width="13.28125" style="9" customWidth="1"/>
    <col min="6" max="8" width="13.7109375" style="97" customWidth="1"/>
    <col min="9" max="16384" width="13.28125" style="9" customWidth="1"/>
  </cols>
  <sheetData>
    <row r="1" spans="1:19" ht="39" customHeight="1">
      <c r="A1" s="9" t="s">
        <v>0</v>
      </c>
      <c r="B1" s="98" t="s">
        <v>355</v>
      </c>
      <c r="C1" s="99" t="s">
        <v>39</v>
      </c>
      <c r="D1" s="99" t="s">
        <v>356</v>
      </c>
      <c r="E1" s="99" t="s">
        <v>309</v>
      </c>
      <c r="F1" s="100" t="s">
        <v>6</v>
      </c>
      <c r="G1" s="100" t="s">
        <v>7</v>
      </c>
      <c r="H1" s="100" t="s">
        <v>8</v>
      </c>
      <c r="I1" s="23" t="s">
        <v>54</v>
      </c>
      <c r="J1" s="23" t="s">
        <v>357</v>
      </c>
      <c r="K1" s="23" t="s">
        <v>358</v>
      </c>
      <c r="L1" s="23" t="s">
        <v>1</v>
      </c>
      <c r="M1" s="23" t="s">
        <v>359</v>
      </c>
      <c r="N1" s="23" t="s">
        <v>360</v>
      </c>
      <c r="O1" s="101" t="s">
        <v>361</v>
      </c>
      <c r="P1" s="23" t="s">
        <v>62</v>
      </c>
      <c r="Q1" s="23" t="s">
        <v>362</v>
      </c>
      <c r="R1" s="23" t="s">
        <v>62</v>
      </c>
      <c r="S1" s="23" t="s">
        <v>15</v>
      </c>
    </row>
    <row r="2" spans="1:19" ht="14.25" customHeight="1">
      <c r="A2" s="9" t="s">
        <v>363</v>
      </c>
      <c r="B2" s="102">
        <v>0.1</v>
      </c>
      <c r="C2" s="18">
        <v>0.1</v>
      </c>
      <c r="D2" s="103">
        <v>-4.62290388285791</v>
      </c>
      <c r="E2" s="18">
        <v>26.712760512085</v>
      </c>
      <c r="F2" s="97" t="s">
        <v>364</v>
      </c>
      <c r="H2" s="97" t="s">
        <v>292</v>
      </c>
      <c r="I2" s="19" t="s">
        <v>365</v>
      </c>
      <c r="J2" s="104">
        <v>0.75</v>
      </c>
      <c r="K2" s="104">
        <v>0.8</v>
      </c>
      <c r="L2" s="104">
        <v>0.75</v>
      </c>
      <c r="M2" s="104">
        <v>0.5</v>
      </c>
      <c r="N2" s="19" t="s">
        <v>366</v>
      </c>
      <c r="O2" s="19" t="s">
        <v>366</v>
      </c>
      <c r="P2" s="19" t="s">
        <v>366</v>
      </c>
      <c r="Q2" s="105">
        <v>-3</v>
      </c>
      <c r="R2" s="106">
        <v>10</v>
      </c>
      <c r="S2" s="107" t="s">
        <v>367</v>
      </c>
    </row>
    <row r="3" spans="2:19" ht="12.75" customHeight="1">
      <c r="B3" s="108">
        <v>0.30000000000000004</v>
      </c>
      <c r="C3" s="18">
        <v>0.30000000000000004</v>
      </c>
      <c r="D3" s="103">
        <v>-3.84695506440587</v>
      </c>
      <c r="E3" s="18">
        <v>22.9776988972533</v>
      </c>
      <c r="H3" s="97" t="s">
        <v>20</v>
      </c>
      <c r="I3" s="19" t="s">
        <v>368</v>
      </c>
      <c r="J3" s="104">
        <v>0.75</v>
      </c>
      <c r="K3" s="104">
        <f>J3+23</f>
        <v>23.75</v>
      </c>
      <c r="L3" s="104">
        <v>23.75</v>
      </c>
      <c r="M3" s="104">
        <v>0.5</v>
      </c>
      <c r="N3" s="106" t="s">
        <v>369</v>
      </c>
      <c r="O3" s="19">
        <v>200</v>
      </c>
      <c r="P3" s="19">
        <v>15</v>
      </c>
      <c r="Q3" s="106">
        <v>168</v>
      </c>
      <c r="R3" s="106">
        <v>144</v>
      </c>
      <c r="S3" s="19" t="s">
        <v>370</v>
      </c>
    </row>
    <row r="4" spans="2:19" ht="12.75" customHeight="1">
      <c r="B4" s="108">
        <v>0.5</v>
      </c>
      <c r="C4" s="18">
        <v>0.5</v>
      </c>
      <c r="D4" s="103">
        <v>-3.04220756746756</v>
      </c>
      <c r="E4" s="18">
        <v>17.7972541754386</v>
      </c>
      <c r="H4" s="97" t="s">
        <v>20</v>
      </c>
      <c r="I4" s="19" t="s">
        <v>365</v>
      </c>
      <c r="J4" s="104">
        <v>35.1</v>
      </c>
      <c r="K4" s="104">
        <f>J4</f>
        <v>35.1</v>
      </c>
      <c r="L4" s="104">
        <v>34.9</v>
      </c>
      <c r="M4" s="104">
        <v>0.200000000000003</v>
      </c>
      <c r="N4" s="106" t="s">
        <v>371</v>
      </c>
      <c r="O4" s="19">
        <v>360</v>
      </c>
      <c r="P4" s="19">
        <v>60</v>
      </c>
      <c r="Q4" s="106">
        <v>406</v>
      </c>
      <c r="R4" s="106">
        <v>86</v>
      </c>
      <c r="S4" s="19" t="s">
        <v>372</v>
      </c>
    </row>
    <row r="5" spans="2:19" ht="12.75" customHeight="1">
      <c r="B5" s="108">
        <v>0.7</v>
      </c>
      <c r="C5" s="18">
        <v>0.7</v>
      </c>
      <c r="D5" s="103">
        <v>-2.20891217167573</v>
      </c>
      <c r="E5" s="18">
        <v>16.2823072205567</v>
      </c>
      <c r="H5" s="97" t="s">
        <v>20</v>
      </c>
      <c r="I5" s="19" t="s">
        <v>368</v>
      </c>
      <c r="J5" s="104">
        <v>23.25</v>
      </c>
      <c r="K5" s="104">
        <f>J5+23</f>
        <v>46.25</v>
      </c>
      <c r="L5" s="104">
        <v>46.05</v>
      </c>
      <c r="M5" s="104">
        <v>0.5</v>
      </c>
      <c r="N5" s="106" t="s">
        <v>373</v>
      </c>
      <c r="O5" s="19">
        <v>595</v>
      </c>
      <c r="P5" s="19">
        <v>15</v>
      </c>
      <c r="Q5" s="106">
        <v>607</v>
      </c>
      <c r="R5" s="106">
        <v>41</v>
      </c>
      <c r="S5" s="19" t="s">
        <v>370</v>
      </c>
    </row>
    <row r="6" spans="2:19" ht="12.75" customHeight="1">
      <c r="B6" s="108">
        <v>0.9</v>
      </c>
      <c r="C6" s="18">
        <v>0.9</v>
      </c>
      <c r="D6" s="103">
        <v>-1.34731812903032</v>
      </c>
      <c r="E6" s="18">
        <v>14.4708631710655</v>
      </c>
      <c r="H6" s="97" t="s">
        <v>20</v>
      </c>
      <c r="I6" s="19" t="s">
        <v>365</v>
      </c>
      <c r="J6" s="104">
        <v>53.5</v>
      </c>
      <c r="K6" s="104">
        <f>J6</f>
        <v>53.5</v>
      </c>
      <c r="L6" s="104">
        <v>53.3</v>
      </c>
      <c r="M6" s="104">
        <v>1</v>
      </c>
      <c r="N6" s="106" t="s">
        <v>374</v>
      </c>
      <c r="O6" s="19">
        <v>570</v>
      </c>
      <c r="P6" s="19">
        <v>170</v>
      </c>
      <c r="Q6" s="106">
        <v>566</v>
      </c>
      <c r="R6" s="106">
        <v>180</v>
      </c>
      <c r="S6" s="19" t="s">
        <v>375</v>
      </c>
    </row>
    <row r="7" spans="2:19" ht="12.75" customHeight="1">
      <c r="B7" s="108">
        <v>1.1</v>
      </c>
      <c r="C7" s="18">
        <v>1.1</v>
      </c>
      <c r="D7" s="103">
        <v>-0.45767316919086</v>
      </c>
      <c r="E7" s="18">
        <v>14.6464757181792</v>
      </c>
      <c r="H7" s="97" t="s">
        <v>20</v>
      </c>
      <c r="I7" s="19" t="s">
        <v>368</v>
      </c>
      <c r="J7" s="104">
        <v>46.75</v>
      </c>
      <c r="K7" s="104">
        <f aca="true" t="shared" si="0" ref="K7:K24">J7+23</f>
        <v>69.75</v>
      </c>
      <c r="L7" s="104">
        <v>69.55</v>
      </c>
      <c r="M7" s="104">
        <v>0.5</v>
      </c>
      <c r="N7" s="106" t="s">
        <v>376</v>
      </c>
      <c r="O7" s="19">
        <v>1150</v>
      </c>
      <c r="P7" s="19">
        <v>15</v>
      </c>
      <c r="Q7" s="106">
        <v>1052</v>
      </c>
      <c r="R7" s="106">
        <v>35.5</v>
      </c>
      <c r="S7" s="19" t="s">
        <v>370</v>
      </c>
    </row>
    <row r="8" spans="2:19" ht="12.75" customHeight="1">
      <c r="B8" s="108">
        <v>1.3</v>
      </c>
      <c r="C8" s="18">
        <v>1.3</v>
      </c>
      <c r="D8" s="103">
        <v>0.45977649523927</v>
      </c>
      <c r="E8" s="18">
        <v>20.241948217461</v>
      </c>
      <c r="H8" s="97" t="s">
        <v>20</v>
      </c>
      <c r="I8" s="19" t="s">
        <v>368</v>
      </c>
      <c r="J8" s="104">
        <v>74.75</v>
      </c>
      <c r="K8" s="104">
        <f t="shared" si="0"/>
        <v>97.75</v>
      </c>
      <c r="L8" s="104">
        <v>97.55</v>
      </c>
      <c r="M8" s="104">
        <v>0.5</v>
      </c>
      <c r="N8" s="106" t="s">
        <v>377</v>
      </c>
      <c r="O8" s="19">
        <v>1600</v>
      </c>
      <c r="P8" s="19">
        <v>25</v>
      </c>
      <c r="Q8" s="106">
        <v>1471</v>
      </c>
      <c r="R8" s="106">
        <v>56.5</v>
      </c>
      <c r="S8" s="19" t="s">
        <v>370</v>
      </c>
    </row>
    <row r="9" spans="2:19" ht="12.75" customHeight="1">
      <c r="B9" s="108">
        <v>1.5</v>
      </c>
      <c r="C9" s="18">
        <v>1.5</v>
      </c>
      <c r="D9" s="103">
        <v>1.40478616343669</v>
      </c>
      <c r="E9" s="18">
        <v>20.4933416143959</v>
      </c>
      <c r="H9" s="97" t="s">
        <v>20</v>
      </c>
      <c r="I9" s="19" t="s">
        <v>368</v>
      </c>
      <c r="J9" s="104">
        <v>120.25</v>
      </c>
      <c r="K9" s="104">
        <f t="shared" si="0"/>
        <v>143.25</v>
      </c>
      <c r="L9" s="104">
        <v>143.05</v>
      </c>
      <c r="M9" s="104">
        <v>0.5</v>
      </c>
      <c r="N9" s="106" t="s">
        <v>378</v>
      </c>
      <c r="O9" s="19">
        <v>2435</v>
      </c>
      <c r="P9" s="19">
        <v>35</v>
      </c>
      <c r="Q9" s="106">
        <v>2477</v>
      </c>
      <c r="R9" s="106">
        <v>157.5</v>
      </c>
      <c r="S9" s="19" t="s">
        <v>370</v>
      </c>
    </row>
    <row r="10" spans="2:19" ht="12.75" customHeight="1">
      <c r="B10" s="108">
        <v>1.7</v>
      </c>
      <c r="C10" s="18">
        <v>1.7</v>
      </c>
      <c r="D10" s="103">
        <v>2.37711264108995</v>
      </c>
      <c r="E10" s="18">
        <v>24.7652901240252</v>
      </c>
      <c r="H10" s="97" t="s">
        <v>20</v>
      </c>
      <c r="I10" s="19" t="s">
        <v>368</v>
      </c>
      <c r="J10" s="104">
        <v>140.5</v>
      </c>
      <c r="K10" s="104">
        <f t="shared" si="0"/>
        <v>163.5</v>
      </c>
      <c r="L10" s="104">
        <v>163.3</v>
      </c>
      <c r="M10" s="104">
        <v>1</v>
      </c>
      <c r="N10" s="106" t="s">
        <v>379</v>
      </c>
      <c r="O10" s="19">
        <v>2875</v>
      </c>
      <c r="P10" s="19">
        <v>15</v>
      </c>
      <c r="Q10" s="106">
        <v>2995</v>
      </c>
      <c r="R10" s="106">
        <v>50.5</v>
      </c>
      <c r="S10" s="19" t="s">
        <v>370</v>
      </c>
    </row>
    <row r="11" spans="2:19" ht="12.75" customHeight="1">
      <c r="B11" s="108">
        <v>1.9</v>
      </c>
      <c r="C11" s="18">
        <v>1.9</v>
      </c>
      <c r="D11" s="103">
        <v>3.37651423513961</v>
      </c>
      <c r="E11" s="18">
        <v>25.977088</v>
      </c>
      <c r="H11" s="97" t="s">
        <v>20</v>
      </c>
      <c r="I11" s="19" t="s">
        <v>368</v>
      </c>
      <c r="J11" s="104">
        <v>186.5</v>
      </c>
      <c r="K11" s="104">
        <f t="shared" si="0"/>
        <v>209.5</v>
      </c>
      <c r="L11" s="104">
        <v>184.2</v>
      </c>
      <c r="M11" s="104">
        <v>1</v>
      </c>
      <c r="N11" s="106" t="s">
        <v>380</v>
      </c>
      <c r="O11" s="19">
        <v>3575</v>
      </c>
      <c r="P11" s="19">
        <v>20</v>
      </c>
      <c r="Q11" s="106">
        <v>3875</v>
      </c>
      <c r="R11" s="106">
        <v>24.5</v>
      </c>
      <c r="S11" s="19" t="s">
        <v>370</v>
      </c>
    </row>
    <row r="12" spans="2:19" ht="12.75" customHeight="1">
      <c r="B12" s="108">
        <v>2.1</v>
      </c>
      <c r="C12" s="18">
        <v>2.1</v>
      </c>
      <c r="D12" s="103">
        <v>4.4027507485264</v>
      </c>
      <c r="E12" s="18">
        <v>28.5367314214397</v>
      </c>
      <c r="H12" s="97" t="s">
        <v>20</v>
      </c>
      <c r="I12" s="19" t="s">
        <v>368</v>
      </c>
      <c r="J12" s="104">
        <v>206.25</v>
      </c>
      <c r="K12" s="104">
        <f t="shared" si="0"/>
        <v>229.25</v>
      </c>
      <c r="L12" s="104">
        <v>203.95</v>
      </c>
      <c r="M12" s="104">
        <v>0.5</v>
      </c>
      <c r="N12" s="106" t="s">
        <v>381</v>
      </c>
      <c r="O12" s="19">
        <v>3905</v>
      </c>
      <c r="P12" s="19">
        <v>15</v>
      </c>
      <c r="Q12" s="106">
        <v>4356</v>
      </c>
      <c r="R12" s="106">
        <v>57.5</v>
      </c>
      <c r="S12" s="19" t="s">
        <v>370</v>
      </c>
    </row>
    <row r="13" spans="2:19" ht="12.75" customHeight="1">
      <c r="B13" s="108">
        <v>2.3</v>
      </c>
      <c r="C13" s="18">
        <v>2.3</v>
      </c>
      <c r="D13" s="103">
        <v>5.4555834749475</v>
      </c>
      <c r="E13" s="18">
        <v>32.0408005303867</v>
      </c>
      <c r="H13" s="97" t="s">
        <v>20</v>
      </c>
      <c r="I13" s="19" t="s">
        <v>368</v>
      </c>
      <c r="J13" s="104">
        <v>219.5</v>
      </c>
      <c r="K13" s="104">
        <f t="shared" si="0"/>
        <v>242.5</v>
      </c>
      <c r="L13" s="104">
        <v>217.2</v>
      </c>
      <c r="M13" s="104">
        <v>1</v>
      </c>
      <c r="N13" s="106" t="s">
        <v>382</v>
      </c>
      <c r="O13" s="19">
        <v>4090</v>
      </c>
      <c r="P13" s="19">
        <v>15</v>
      </c>
      <c r="Q13" s="106">
        <v>4575</v>
      </c>
      <c r="R13" s="106">
        <v>126</v>
      </c>
      <c r="S13" s="19" t="s">
        <v>370</v>
      </c>
    </row>
    <row r="14" spans="2:19" ht="12.75" customHeight="1">
      <c r="B14" s="108">
        <v>2.5</v>
      </c>
      <c r="C14" s="18">
        <v>2.5</v>
      </c>
      <c r="D14" s="103">
        <v>6.53477519362094</v>
      </c>
      <c r="E14" s="18">
        <v>32.2246140691373</v>
      </c>
      <c r="H14" s="97" t="s">
        <v>20</v>
      </c>
      <c r="I14" s="19" t="s">
        <v>368</v>
      </c>
      <c r="J14" s="104">
        <v>280.5</v>
      </c>
      <c r="K14" s="104">
        <f t="shared" si="0"/>
        <v>303.5</v>
      </c>
      <c r="L14" s="104">
        <v>261</v>
      </c>
      <c r="M14" s="104">
        <v>1</v>
      </c>
      <c r="N14" s="106" t="s">
        <v>371</v>
      </c>
      <c r="O14" s="19">
        <v>5320</v>
      </c>
      <c r="P14" s="19">
        <v>15</v>
      </c>
      <c r="Q14" s="106">
        <v>6080</v>
      </c>
      <c r="R14" s="106">
        <v>80.5</v>
      </c>
      <c r="S14" s="19" t="s">
        <v>383</v>
      </c>
    </row>
    <row r="15" spans="2:19" ht="12.75" customHeight="1">
      <c r="B15" s="108">
        <v>2.7</v>
      </c>
      <c r="C15" s="18">
        <v>2.7</v>
      </c>
      <c r="D15" s="103">
        <v>7.64009016405807</v>
      </c>
      <c r="E15" s="18">
        <v>28.781251981386202</v>
      </c>
      <c r="H15" s="97" t="s">
        <v>20</v>
      </c>
      <c r="I15" s="19" t="s">
        <v>368</v>
      </c>
      <c r="J15" s="104">
        <v>283.5</v>
      </c>
      <c r="K15" s="104">
        <f t="shared" si="0"/>
        <v>306.5</v>
      </c>
      <c r="L15" s="104">
        <v>264</v>
      </c>
      <c r="M15" s="104">
        <v>1</v>
      </c>
      <c r="N15" s="106" t="s">
        <v>384</v>
      </c>
      <c r="O15" s="19">
        <v>5330</v>
      </c>
      <c r="P15" s="19">
        <v>15</v>
      </c>
      <c r="Q15" s="106">
        <v>6103</v>
      </c>
      <c r="R15" s="106">
        <v>80</v>
      </c>
      <c r="S15" s="19" t="s">
        <v>370</v>
      </c>
    </row>
    <row r="16" spans="2:19" ht="12.75" customHeight="1">
      <c r="B16" s="108">
        <v>2.9</v>
      </c>
      <c r="C16" s="18">
        <v>2.9</v>
      </c>
      <c r="D16" s="103">
        <v>8.77129412084422</v>
      </c>
      <c r="E16" s="18">
        <v>29.7036668993289</v>
      </c>
      <c r="H16" s="97" t="s">
        <v>20</v>
      </c>
      <c r="I16" s="19" t="s">
        <v>368</v>
      </c>
      <c r="J16" s="104">
        <v>320.5</v>
      </c>
      <c r="K16" s="104">
        <f t="shared" si="0"/>
        <v>343.5</v>
      </c>
      <c r="L16" s="104">
        <v>301</v>
      </c>
      <c r="M16" s="104">
        <v>1</v>
      </c>
      <c r="N16" s="106" t="s">
        <v>385</v>
      </c>
      <c r="O16" s="19">
        <v>7075</v>
      </c>
      <c r="P16" s="19">
        <v>15</v>
      </c>
      <c r="Q16" s="106">
        <v>7893</v>
      </c>
      <c r="R16" s="106">
        <v>34</v>
      </c>
      <c r="S16" s="19" t="s">
        <v>375</v>
      </c>
    </row>
    <row r="17" spans="2:19" ht="12.75" customHeight="1">
      <c r="B17" s="108">
        <v>3.1</v>
      </c>
      <c r="C17" s="18">
        <v>3.1</v>
      </c>
      <c r="D17" s="103">
        <v>9.92815426842739</v>
      </c>
      <c r="E17" s="18">
        <v>30.3472542156682</v>
      </c>
      <c r="H17" s="97" t="s">
        <v>20</v>
      </c>
      <c r="I17" s="19" t="s">
        <v>368</v>
      </c>
      <c r="J17" s="108">
        <v>333.5</v>
      </c>
      <c r="K17" s="104">
        <f t="shared" si="0"/>
        <v>356.5</v>
      </c>
      <c r="L17" s="108">
        <v>314</v>
      </c>
      <c r="M17" s="108">
        <v>1</v>
      </c>
      <c r="N17" s="106" t="s">
        <v>386</v>
      </c>
      <c r="O17" s="19">
        <v>8910</v>
      </c>
      <c r="P17" s="19">
        <v>120</v>
      </c>
      <c r="Q17" s="106">
        <v>9989</v>
      </c>
      <c r="R17" s="106">
        <v>39</v>
      </c>
      <c r="S17" s="107" t="s">
        <v>387</v>
      </c>
    </row>
    <row r="18" spans="2:19" ht="12.75" customHeight="1">
      <c r="B18" s="108">
        <v>3.3</v>
      </c>
      <c r="C18" s="18">
        <v>3.3</v>
      </c>
      <c r="D18" s="103">
        <v>11.1104392759151</v>
      </c>
      <c r="E18" s="18">
        <v>32.2554693362162</v>
      </c>
      <c r="H18" s="97" t="s">
        <v>20</v>
      </c>
      <c r="I18" s="109" t="s">
        <v>368</v>
      </c>
      <c r="J18" s="110">
        <v>340</v>
      </c>
      <c r="K18" s="104">
        <f t="shared" si="0"/>
        <v>363</v>
      </c>
      <c r="L18" s="110">
        <v>320.5</v>
      </c>
      <c r="M18" s="110">
        <v>2</v>
      </c>
      <c r="N18" s="106" t="s">
        <v>388</v>
      </c>
      <c r="O18" s="109">
        <v>11610</v>
      </c>
      <c r="P18" s="109">
        <v>35</v>
      </c>
      <c r="Q18" s="111">
        <v>13440</v>
      </c>
      <c r="R18" s="111">
        <v>71</v>
      </c>
      <c r="S18" s="112" t="s">
        <v>389</v>
      </c>
    </row>
    <row r="19" spans="2:19" ht="12.75" customHeight="1">
      <c r="B19" s="108">
        <v>3.5</v>
      </c>
      <c r="C19" s="18">
        <v>3.5</v>
      </c>
      <c r="D19" s="103">
        <v>12.3179192718792</v>
      </c>
      <c r="E19" s="18">
        <v>33.9393955816227</v>
      </c>
      <c r="H19" s="97" t="s">
        <v>20</v>
      </c>
      <c r="I19" s="109" t="s">
        <v>368</v>
      </c>
      <c r="J19" s="113">
        <v>344.5</v>
      </c>
      <c r="K19" s="104">
        <f t="shared" si="0"/>
        <v>367.5</v>
      </c>
      <c r="L19" s="113">
        <v>325</v>
      </c>
      <c r="M19" s="113">
        <v>1</v>
      </c>
      <c r="N19" s="106" t="s">
        <v>390</v>
      </c>
      <c r="O19" s="109">
        <v>11120</v>
      </c>
      <c r="P19" s="109">
        <v>70</v>
      </c>
      <c r="Q19" s="111">
        <v>13002</v>
      </c>
      <c r="R19" s="111">
        <v>98</v>
      </c>
      <c r="S19" s="112" t="s">
        <v>391</v>
      </c>
    </row>
    <row r="20" spans="2:19" ht="12.75" customHeight="1">
      <c r="B20" s="108">
        <v>3.7</v>
      </c>
      <c r="C20" s="18">
        <v>3.7</v>
      </c>
      <c r="D20" s="103">
        <v>13.5503658391692</v>
      </c>
      <c r="E20" s="18">
        <v>29.606395038961</v>
      </c>
      <c r="H20" s="97" t="s">
        <v>20</v>
      </c>
      <c r="I20" s="19" t="s">
        <v>368</v>
      </c>
      <c r="J20" s="108">
        <v>356.5</v>
      </c>
      <c r="K20" s="104">
        <f t="shared" si="0"/>
        <v>379.5</v>
      </c>
      <c r="L20" s="108">
        <v>337</v>
      </c>
      <c r="M20" s="108">
        <v>1</v>
      </c>
      <c r="N20" s="106" t="s">
        <v>392</v>
      </c>
      <c r="O20" s="19">
        <v>10620</v>
      </c>
      <c r="P20" s="19">
        <v>30</v>
      </c>
      <c r="Q20" s="106">
        <v>12584</v>
      </c>
      <c r="R20" s="106">
        <v>29</v>
      </c>
      <c r="S20" s="107" t="s">
        <v>393</v>
      </c>
    </row>
    <row r="21" spans="2:19" ht="12.75" customHeight="1">
      <c r="B21" s="108">
        <v>3.9</v>
      </c>
      <c r="C21" s="18">
        <v>3.9</v>
      </c>
      <c r="D21" s="103">
        <v>14.8075520097332</v>
      </c>
      <c r="E21" s="18">
        <v>34.460208848026</v>
      </c>
      <c r="H21" s="97" t="s">
        <v>20</v>
      </c>
      <c r="I21" s="19" t="s">
        <v>368</v>
      </c>
      <c r="J21" s="104">
        <v>360</v>
      </c>
      <c r="K21" s="104">
        <f t="shared" si="0"/>
        <v>383</v>
      </c>
      <c r="L21" s="104">
        <v>340.5</v>
      </c>
      <c r="M21" s="104">
        <v>2</v>
      </c>
      <c r="N21" s="106" t="s">
        <v>394</v>
      </c>
      <c r="O21" s="19">
        <v>10330</v>
      </c>
      <c r="P21" s="19">
        <v>60</v>
      </c>
      <c r="Q21" s="106">
        <v>12176</v>
      </c>
      <c r="R21" s="106">
        <v>167</v>
      </c>
      <c r="S21" s="107" t="s">
        <v>395</v>
      </c>
    </row>
    <row r="22" spans="2:19" ht="12.75" customHeight="1">
      <c r="B22" s="108">
        <v>4.1</v>
      </c>
      <c r="C22" s="18">
        <v>4.1</v>
      </c>
      <c r="D22" s="103">
        <v>16.0892522594472</v>
      </c>
      <c r="E22" s="18">
        <v>32.9376829793103</v>
      </c>
      <c r="H22" s="97" t="s">
        <v>20</v>
      </c>
      <c r="I22" s="107" t="s">
        <v>368</v>
      </c>
      <c r="J22" s="104">
        <v>379</v>
      </c>
      <c r="K22" s="104">
        <f t="shared" si="0"/>
        <v>402</v>
      </c>
      <c r="L22" s="104">
        <v>358.5</v>
      </c>
      <c r="M22" s="104">
        <v>2</v>
      </c>
      <c r="N22" s="106" t="s">
        <v>396</v>
      </c>
      <c r="O22" s="107">
        <v>17740</v>
      </c>
      <c r="P22" s="107">
        <v>2680</v>
      </c>
      <c r="Q22" s="105">
        <v>21271</v>
      </c>
      <c r="R22" s="106">
        <v>3224</v>
      </c>
      <c r="S22" s="107" t="s">
        <v>375</v>
      </c>
    </row>
    <row r="23" spans="2:19" ht="12.75" customHeight="1">
      <c r="B23" s="108">
        <v>4.3</v>
      </c>
      <c r="C23" s="18">
        <v>4.3</v>
      </c>
      <c r="D23" s="103">
        <v>17.3952425029526</v>
      </c>
      <c r="E23" s="18">
        <v>32.448301807853</v>
      </c>
      <c r="H23" s="97" t="s">
        <v>20</v>
      </c>
      <c r="I23" s="107" t="s">
        <v>368</v>
      </c>
      <c r="J23" s="104">
        <v>379.5</v>
      </c>
      <c r="K23" s="104">
        <f t="shared" si="0"/>
        <v>402.5</v>
      </c>
      <c r="L23" s="104">
        <v>359</v>
      </c>
      <c r="M23" s="104">
        <v>1</v>
      </c>
      <c r="N23" s="106" t="s">
        <v>397</v>
      </c>
      <c r="O23" s="107">
        <v>21260</v>
      </c>
      <c r="P23" s="107">
        <v>2100</v>
      </c>
      <c r="Q23" s="105">
        <v>25431</v>
      </c>
      <c r="R23" s="106">
        <v>2522</v>
      </c>
      <c r="S23" s="107" t="s">
        <v>398</v>
      </c>
    </row>
    <row r="24" spans="2:19" ht="12.75" customHeight="1">
      <c r="B24" s="108">
        <v>4.5</v>
      </c>
      <c r="C24" s="18">
        <v>4.5</v>
      </c>
      <c r="D24" s="103">
        <v>18.7253000885014</v>
      </c>
      <c r="E24" s="18">
        <v>32.665315360876</v>
      </c>
      <c r="H24" s="97" t="s">
        <v>140</v>
      </c>
      <c r="I24" s="114" t="s">
        <v>368</v>
      </c>
      <c r="J24" s="115">
        <v>400</v>
      </c>
      <c r="K24" s="115">
        <f t="shared" si="0"/>
        <v>423</v>
      </c>
      <c r="L24" s="115">
        <v>380.1</v>
      </c>
      <c r="M24" s="115">
        <v>2</v>
      </c>
      <c r="N24" s="106" t="s">
        <v>399</v>
      </c>
      <c r="O24" s="114">
        <v>20440</v>
      </c>
      <c r="P24" s="114">
        <v>80</v>
      </c>
      <c r="Q24" s="116">
        <v>24385</v>
      </c>
      <c r="R24" s="116">
        <v>141</v>
      </c>
      <c r="S24" s="114" t="s">
        <v>334</v>
      </c>
    </row>
    <row r="25" spans="2:19" ht="12.75" customHeight="1">
      <c r="B25" s="108">
        <v>4.7</v>
      </c>
      <c r="C25" s="18">
        <v>4.7</v>
      </c>
      <c r="D25" s="103">
        <v>20.0792037928103</v>
      </c>
      <c r="E25" s="18">
        <v>34.6769985419664</v>
      </c>
      <c r="I25" s="117"/>
      <c r="J25" s="117"/>
      <c r="K25" s="117"/>
      <c r="L25" s="117"/>
      <c r="M25" s="117"/>
      <c r="N25" s="19"/>
      <c r="O25" s="117"/>
      <c r="P25" s="117"/>
      <c r="Q25" s="117"/>
      <c r="R25" s="117"/>
      <c r="S25" s="117"/>
    </row>
    <row r="26" spans="2:19" ht="12.75" customHeight="1">
      <c r="B26" s="108">
        <v>4.9</v>
      </c>
      <c r="C26" s="18">
        <v>4.9</v>
      </c>
      <c r="D26" s="103">
        <v>21.4567338159218</v>
      </c>
      <c r="E26" s="18">
        <v>33.3316118480227</v>
      </c>
      <c r="I26" s="118" t="s">
        <v>6</v>
      </c>
      <c r="J26" s="117"/>
      <c r="K26" s="117"/>
      <c r="L26" s="117"/>
      <c r="M26" s="117"/>
      <c r="N26" s="19"/>
      <c r="O26" s="117"/>
      <c r="P26" s="117"/>
      <c r="Q26" s="117"/>
      <c r="R26" s="117"/>
      <c r="S26" s="117"/>
    </row>
    <row r="27" spans="2:19" ht="12.75" customHeight="1">
      <c r="B27" s="108">
        <v>5.1</v>
      </c>
      <c r="C27" s="18">
        <v>5.1</v>
      </c>
      <c r="D27" s="103">
        <v>22.8576717760746</v>
      </c>
      <c r="E27" s="18">
        <v>33.5153440670751</v>
      </c>
      <c r="I27" s="19" t="s">
        <v>400</v>
      </c>
      <c r="J27" s="117"/>
      <c r="K27" s="117"/>
      <c r="L27" s="117"/>
      <c r="M27" s="117"/>
      <c r="N27" s="19"/>
      <c r="O27" s="117"/>
      <c r="P27" s="117"/>
      <c r="Q27" s="117"/>
      <c r="R27" s="117"/>
      <c r="S27" s="117"/>
    </row>
    <row r="28" spans="2:19" ht="12.75" customHeight="1">
      <c r="B28" s="108">
        <v>5.3</v>
      </c>
      <c r="C28" s="18">
        <v>5.3</v>
      </c>
      <c r="D28" s="103">
        <v>24.2818007045811</v>
      </c>
      <c r="E28" s="18">
        <v>32.6185747150259</v>
      </c>
      <c r="I28" s="117" t="s">
        <v>401</v>
      </c>
      <c r="J28" s="117"/>
      <c r="K28" s="117"/>
      <c r="L28" s="117"/>
      <c r="M28" s="117"/>
      <c r="N28" s="19"/>
      <c r="O28" s="117"/>
      <c r="P28" s="117"/>
      <c r="Q28" s="117"/>
      <c r="R28" s="117"/>
      <c r="S28" s="117"/>
    </row>
    <row r="29" spans="2:19" ht="12.75" customHeight="1">
      <c r="B29" s="108">
        <v>5.5</v>
      </c>
      <c r="C29" s="18">
        <v>5.5</v>
      </c>
      <c r="D29" s="103">
        <v>25.7289050407137</v>
      </c>
      <c r="E29" s="18">
        <v>26.7479242177258</v>
      </c>
      <c r="I29" s="117" t="s">
        <v>402</v>
      </c>
      <c r="J29" s="117"/>
      <c r="K29" s="117"/>
      <c r="L29" s="117"/>
      <c r="M29" s="117"/>
      <c r="N29" s="19"/>
      <c r="O29" s="117"/>
      <c r="P29" s="117"/>
      <c r="Q29" s="117"/>
      <c r="R29" s="117"/>
      <c r="S29" s="117"/>
    </row>
    <row r="30" spans="2:5" ht="12.75" customHeight="1">
      <c r="B30" s="108">
        <v>5.7</v>
      </c>
      <c r="C30" s="18">
        <v>5.7</v>
      </c>
      <c r="D30" s="103">
        <v>27.1987706265987</v>
      </c>
      <c r="E30" s="18">
        <v>30.2471395827538</v>
      </c>
    </row>
    <row r="31" spans="2:5" ht="12.75" customHeight="1">
      <c r="B31" s="108">
        <v>5.9</v>
      </c>
      <c r="C31" s="18">
        <v>5.9</v>
      </c>
      <c r="D31" s="103">
        <v>28.691184702119</v>
      </c>
      <c r="E31" s="18">
        <v>28.3854912814916</v>
      </c>
    </row>
    <row r="32" spans="2:5" ht="12.75" customHeight="1">
      <c r="B32" s="108">
        <v>6.1</v>
      </c>
      <c r="C32" s="18">
        <v>6.1</v>
      </c>
      <c r="D32" s="103">
        <v>30.2059358998239</v>
      </c>
      <c r="E32" s="18">
        <v>25.3236484518976</v>
      </c>
    </row>
    <row r="33" spans="2:5" ht="12.75" customHeight="1">
      <c r="B33" s="108">
        <v>6.3</v>
      </c>
      <c r="C33" s="18">
        <v>6.3</v>
      </c>
      <c r="D33" s="103">
        <v>31.7428142398481</v>
      </c>
      <c r="E33" s="18">
        <v>27.3264046486487</v>
      </c>
    </row>
    <row r="34" spans="2:5" ht="12.75" customHeight="1">
      <c r="B34" s="108">
        <v>6.5</v>
      </c>
      <c r="C34" s="18">
        <v>6.5</v>
      </c>
      <c r="D34" s="103">
        <v>33.3016111248379</v>
      </c>
      <c r="E34" s="18">
        <v>28.1857255495495</v>
      </c>
    </row>
    <row r="35" spans="2:5" ht="12.75" customHeight="1">
      <c r="B35" s="108">
        <v>6.7</v>
      </c>
      <c r="C35" s="18">
        <v>6.7</v>
      </c>
      <c r="D35" s="103">
        <v>34.8821193348862</v>
      </c>
      <c r="E35" s="18">
        <v>29.4777674958904</v>
      </c>
    </row>
    <row r="36" spans="2:5" ht="12.75" customHeight="1">
      <c r="B36" s="108">
        <v>6.9</v>
      </c>
      <c r="C36" s="18">
        <v>6.9</v>
      </c>
      <c r="D36" s="103">
        <v>36.4841330224752</v>
      </c>
      <c r="E36" s="18">
        <v>25.5282249776165</v>
      </c>
    </row>
    <row r="37" spans="2:5" ht="12.75" customHeight="1">
      <c r="B37" s="108">
        <v>7.1</v>
      </c>
      <c r="C37" s="18">
        <v>7.1</v>
      </c>
      <c r="D37" s="103">
        <v>38.107447707427</v>
      </c>
      <c r="E37" s="18">
        <v>27.1707443129388</v>
      </c>
    </row>
    <row r="38" spans="2:5" ht="12.75" customHeight="1">
      <c r="B38" s="108">
        <v>7.3</v>
      </c>
      <c r="C38" s="18">
        <v>7.3</v>
      </c>
      <c r="D38" s="103">
        <v>39.7518602718634</v>
      </c>
      <c r="E38" s="18">
        <v>24.0848601266599</v>
      </c>
    </row>
    <row r="39" spans="2:5" ht="12.75" customHeight="1">
      <c r="B39" s="108">
        <v>7.5</v>
      </c>
      <c r="C39" s="18">
        <v>7.5</v>
      </c>
      <c r="D39" s="103">
        <v>41.4171689551722</v>
      </c>
      <c r="E39" s="18">
        <v>33.576816562324304</v>
      </c>
    </row>
    <row r="40" spans="2:5" ht="12.75" customHeight="1">
      <c r="B40" s="108">
        <v>7.7</v>
      </c>
      <c r="C40" s="18">
        <v>7.7</v>
      </c>
      <c r="D40" s="103">
        <v>43.103173348983</v>
      </c>
      <c r="E40" s="18">
        <v>33.0696677830189</v>
      </c>
    </row>
    <row r="41" spans="2:5" ht="12.75" customHeight="1">
      <c r="B41" s="108">
        <v>7.9</v>
      </c>
      <c r="C41" s="18">
        <v>7.9</v>
      </c>
      <c r="D41" s="103">
        <v>44.8096743921504</v>
      </c>
      <c r="E41" s="18">
        <v>34.0565607035597</v>
      </c>
    </row>
    <row r="42" spans="2:5" ht="12.75" customHeight="1">
      <c r="B42" s="108">
        <v>8.1</v>
      </c>
      <c r="C42" s="18">
        <v>8.1</v>
      </c>
      <c r="D42" s="103">
        <v>46.5364743657455</v>
      </c>
      <c r="E42" s="18">
        <v>39.2476345362563</v>
      </c>
    </row>
    <row r="43" spans="2:5" ht="12.75" customHeight="1">
      <c r="B43" s="108">
        <v>8.3</v>
      </c>
      <c r="C43" s="18">
        <v>8.3</v>
      </c>
      <c r="D43" s="103">
        <v>48.2833768880552</v>
      </c>
      <c r="E43" s="18">
        <v>30.8656415794778</v>
      </c>
    </row>
    <row r="44" spans="2:5" ht="12.75" customHeight="1">
      <c r="B44" s="108">
        <v>8.5</v>
      </c>
      <c r="C44" s="18">
        <v>8.5</v>
      </c>
      <c r="D44" s="103">
        <v>50.0501869095904</v>
      </c>
      <c r="E44" s="18">
        <v>32.8716436304525</v>
      </c>
    </row>
    <row r="45" spans="2:5" ht="12.75" customHeight="1">
      <c r="B45" s="108">
        <v>8.7</v>
      </c>
      <c r="C45" s="18">
        <v>8.7</v>
      </c>
      <c r="D45" s="103">
        <v>51.8367107081016</v>
      </c>
      <c r="E45" s="18">
        <v>34.0312099898063</v>
      </c>
    </row>
    <row r="46" spans="2:5" ht="12.75" customHeight="1">
      <c r="B46" s="108">
        <v>8.9</v>
      </c>
      <c r="C46" s="18">
        <v>8.9</v>
      </c>
      <c r="D46" s="103">
        <v>53.6427558836025</v>
      </c>
      <c r="E46" s="18">
        <v>34.1992515492412</v>
      </c>
    </row>
    <row r="47" spans="2:5" ht="12.75" customHeight="1">
      <c r="B47" s="108">
        <v>9.1</v>
      </c>
      <c r="C47" s="18">
        <v>9.1</v>
      </c>
      <c r="D47" s="103">
        <v>55.4681313534023</v>
      </c>
      <c r="E47" s="18">
        <v>36.5130707692308</v>
      </c>
    </row>
    <row r="48" spans="2:5" ht="12.75" customHeight="1">
      <c r="B48" s="108">
        <v>9.3</v>
      </c>
      <c r="C48" s="18">
        <v>9.3</v>
      </c>
      <c r="D48" s="103">
        <v>57.3126473471462</v>
      </c>
      <c r="E48" s="18">
        <v>30.2208697029703</v>
      </c>
    </row>
    <row r="49" spans="2:5" ht="12.75" customHeight="1">
      <c r="B49" s="108">
        <v>9.5</v>
      </c>
      <c r="C49" s="18">
        <v>9.5</v>
      </c>
      <c r="D49" s="103">
        <v>59.1761154018627</v>
      </c>
      <c r="E49" s="18">
        <v>28.9892553648241</v>
      </c>
    </row>
    <row r="50" spans="2:5" ht="12.75" customHeight="1">
      <c r="B50" s="108">
        <v>9.7</v>
      </c>
      <c r="C50" s="18">
        <v>9.7</v>
      </c>
      <c r="D50" s="103">
        <v>61.0583483570209</v>
      </c>
      <c r="E50" s="18">
        <v>25.949203620438</v>
      </c>
    </row>
    <row r="51" spans="2:5" ht="12.75" customHeight="1">
      <c r="B51" s="108">
        <v>9.9</v>
      </c>
      <c r="C51" s="18">
        <v>9.9</v>
      </c>
      <c r="D51" s="103">
        <v>62.9591603495945</v>
      </c>
      <c r="E51" s="18">
        <v>24.3167949967686</v>
      </c>
    </row>
    <row r="52" spans="2:5" ht="12.75" customHeight="1">
      <c r="B52" s="108">
        <v>10.1</v>
      </c>
      <c r="C52" s="18">
        <v>10.1</v>
      </c>
      <c r="D52" s="103">
        <v>64.8783668091344</v>
      </c>
      <c r="E52" s="18">
        <v>28.4173661884382</v>
      </c>
    </row>
    <row r="53" spans="2:5" ht="12.75" customHeight="1">
      <c r="B53" s="108">
        <v>10.3</v>
      </c>
      <c r="C53" s="18">
        <v>10.3</v>
      </c>
      <c r="D53" s="103">
        <v>66.8157844528493</v>
      </c>
      <c r="E53" s="18">
        <v>28.6234444021402</v>
      </c>
    </row>
    <row r="54" spans="2:5" ht="12.75" customHeight="1">
      <c r="B54" s="108">
        <v>10.5</v>
      </c>
      <c r="C54" s="18">
        <v>10.5</v>
      </c>
      <c r="D54" s="103">
        <v>68.7712312806949</v>
      </c>
      <c r="E54" s="18">
        <v>24.6651138585859</v>
      </c>
    </row>
    <row r="55" spans="2:5" ht="12.75" customHeight="1">
      <c r="B55" s="108">
        <v>10.7</v>
      </c>
      <c r="C55" s="18">
        <v>10.7</v>
      </c>
      <c r="D55" s="103">
        <v>70.7445265704704</v>
      </c>
      <c r="E55" s="18">
        <v>26.5056915348837</v>
      </c>
    </row>
    <row r="56" spans="2:5" ht="12.75" customHeight="1">
      <c r="B56" s="108">
        <v>10.9</v>
      </c>
      <c r="C56" s="18">
        <v>10.9</v>
      </c>
      <c r="D56" s="103">
        <v>72.7354908729235</v>
      </c>
      <c r="E56" s="18">
        <v>25.4827635191156</v>
      </c>
    </row>
    <row r="57" spans="2:5" ht="12.75" customHeight="1">
      <c r="B57" s="108">
        <v>11.1</v>
      </c>
      <c r="C57" s="18">
        <v>11.1</v>
      </c>
      <c r="D57" s="103">
        <v>74.7439460068639</v>
      </c>
      <c r="E57" s="18">
        <v>23.2375524361949</v>
      </c>
    </row>
    <row r="58" spans="2:5" ht="12.75" customHeight="1">
      <c r="B58" s="108">
        <v>11.3</v>
      </c>
      <c r="C58" s="18">
        <v>11.3</v>
      </c>
      <c r="D58" s="103">
        <v>76.7697150542841</v>
      </c>
      <c r="E58" s="18">
        <v>25.0655995472627</v>
      </c>
    </row>
    <row r="59" spans="2:5" ht="12.75" customHeight="1">
      <c r="B59" s="108">
        <v>11.5</v>
      </c>
      <c r="C59" s="18">
        <v>11.5</v>
      </c>
      <c r="D59" s="103">
        <v>78.8126223554892</v>
      </c>
      <c r="E59" s="18">
        <v>24.0281867175572</v>
      </c>
    </row>
    <row r="60" spans="2:5" ht="12.75" customHeight="1">
      <c r="B60" s="108">
        <v>11.7</v>
      </c>
      <c r="C60" s="18">
        <v>11.7</v>
      </c>
      <c r="D60" s="103">
        <v>80.8724935042337</v>
      </c>
      <c r="E60" s="18">
        <v>26.613628190018</v>
      </c>
    </row>
    <row r="61" spans="2:5" ht="12.75" customHeight="1">
      <c r="B61" s="108">
        <v>11.9</v>
      </c>
      <c r="C61" s="18">
        <v>11.9</v>
      </c>
      <c r="D61" s="103">
        <v>82.9491553428679</v>
      </c>
      <c r="E61" s="18">
        <v>26.8791025108287</v>
      </c>
    </row>
    <row r="62" spans="2:5" ht="12.75" customHeight="1">
      <c r="B62" s="108">
        <v>12.1</v>
      </c>
      <c r="C62" s="18">
        <v>12.1</v>
      </c>
      <c r="D62" s="103">
        <v>85.0424359574908</v>
      </c>
      <c r="E62" s="18">
        <v>27.0239485940763</v>
      </c>
    </row>
    <row r="63" spans="2:5" ht="12.75" customHeight="1">
      <c r="B63" s="108">
        <v>12.3</v>
      </c>
      <c r="C63" s="18">
        <v>12.3</v>
      </c>
      <c r="D63" s="103">
        <v>87.1521646731125</v>
      </c>
      <c r="E63" s="18">
        <v>28.2041421381331</v>
      </c>
    </row>
    <row r="64" spans="2:5" ht="12.75" customHeight="1">
      <c r="B64" s="108">
        <v>12.5</v>
      </c>
      <c r="C64" s="18">
        <v>12.5</v>
      </c>
      <c r="D64" s="103">
        <v>89.2781720488234</v>
      </c>
      <c r="E64" s="18">
        <v>31.2053825851413</v>
      </c>
    </row>
    <row r="65" spans="2:5" ht="12.75" customHeight="1">
      <c r="B65" s="108">
        <v>12.7</v>
      </c>
      <c r="C65" s="18">
        <v>12.7</v>
      </c>
      <c r="D65" s="103">
        <v>91.4202898729731</v>
      </c>
      <c r="E65" s="18">
        <v>30.2074778847858</v>
      </c>
    </row>
    <row r="66" spans="2:5" ht="12.75" customHeight="1">
      <c r="B66" s="108">
        <v>12.9</v>
      </c>
      <c r="C66" s="18">
        <v>12.9</v>
      </c>
      <c r="D66" s="103">
        <v>93.5783511583558</v>
      </c>
      <c r="E66" s="18">
        <v>31.2319617421744</v>
      </c>
    </row>
    <row r="67" spans="2:5" ht="12.75" customHeight="1">
      <c r="B67" s="108">
        <v>13.1</v>
      </c>
      <c r="C67" s="18">
        <v>13.1</v>
      </c>
      <c r="D67" s="103">
        <v>95.7521901374047</v>
      </c>
      <c r="E67" s="18">
        <v>31.2847951515151</v>
      </c>
    </row>
    <row r="68" spans="2:5" ht="12.75" customHeight="1">
      <c r="B68" s="108">
        <v>13.3</v>
      </c>
      <c r="C68" s="18">
        <v>13.3</v>
      </c>
      <c r="D68" s="103">
        <v>97.9416422573945</v>
      </c>
      <c r="E68" s="18">
        <v>27.5953701537691</v>
      </c>
    </row>
    <row r="69" spans="2:5" ht="12.75" customHeight="1">
      <c r="B69" s="108">
        <v>13.5</v>
      </c>
      <c r="C69" s="18">
        <v>13.5</v>
      </c>
      <c r="D69" s="103">
        <v>100.146544175652</v>
      </c>
      <c r="E69" s="18">
        <v>26.562616247746</v>
      </c>
    </row>
    <row r="70" spans="2:5" ht="12.75" customHeight="1">
      <c r="B70" s="108">
        <v>13.7</v>
      </c>
      <c r="C70" s="18">
        <v>13.7</v>
      </c>
      <c r="D70" s="103">
        <v>102.366733754773</v>
      </c>
      <c r="E70" s="18">
        <v>26.1447679737705</v>
      </c>
    </row>
    <row r="71" spans="2:5" ht="12.75" customHeight="1">
      <c r="B71" s="108">
        <v>13.9</v>
      </c>
      <c r="C71" s="18">
        <v>13.9</v>
      </c>
      <c r="D71" s="103">
        <v>104.602050057853</v>
      </c>
      <c r="E71" s="18">
        <v>25.6916459959782</v>
      </c>
    </row>
    <row r="72" spans="2:5" ht="12.75" customHeight="1">
      <c r="B72" s="108">
        <v>14.1</v>
      </c>
      <c r="C72" s="18">
        <v>14.1</v>
      </c>
      <c r="D72" s="103">
        <v>106.852333343717</v>
      </c>
      <c r="E72" s="18">
        <v>25.5234275677908</v>
      </c>
    </row>
    <row r="73" spans="2:5" ht="12.75" customHeight="1">
      <c r="B73" s="108">
        <v>14.3</v>
      </c>
      <c r="C73" s="18">
        <v>14.3</v>
      </c>
      <c r="D73" s="103">
        <v>109.117425062165</v>
      </c>
      <c r="E73" s="18">
        <v>23.0720654745017</v>
      </c>
    </row>
    <row r="74" spans="2:5" ht="12.75" customHeight="1">
      <c r="B74" s="108">
        <v>14.5</v>
      </c>
      <c r="C74" s="18">
        <v>14.5</v>
      </c>
      <c r="D74" s="103">
        <v>111.397167849224</v>
      </c>
      <c r="E74" s="18">
        <v>23.8</v>
      </c>
    </row>
    <row r="75" spans="2:5" ht="12.75" customHeight="1">
      <c r="B75" s="108">
        <v>15.25</v>
      </c>
      <c r="C75" s="18">
        <v>15.25</v>
      </c>
      <c r="D75" s="103">
        <v>120.074037087387</v>
      </c>
      <c r="E75" s="18">
        <v>24.8126349245033</v>
      </c>
    </row>
    <row r="76" spans="2:5" ht="12.75" customHeight="1">
      <c r="B76" s="108">
        <v>15.75</v>
      </c>
      <c r="C76" s="18">
        <v>15.75</v>
      </c>
      <c r="D76" s="103">
        <v>125.967863541069</v>
      </c>
      <c r="E76" s="18">
        <v>26.9300760283429</v>
      </c>
    </row>
    <row r="77" spans="2:5" ht="12.75" customHeight="1">
      <c r="B77" s="108">
        <v>16.25</v>
      </c>
      <c r="C77" s="18">
        <v>16.25</v>
      </c>
      <c r="D77" s="103">
        <v>131.946350753115</v>
      </c>
      <c r="E77" s="18">
        <v>25.4959404875536</v>
      </c>
    </row>
    <row r="78" spans="2:5" ht="12.75" customHeight="1">
      <c r="B78" s="108">
        <v>16.75</v>
      </c>
      <c r="C78" s="18">
        <v>16.75</v>
      </c>
      <c r="D78" s="103">
        <v>138.007203358325</v>
      </c>
      <c r="E78" s="18">
        <v>28.3398007023843</v>
      </c>
    </row>
    <row r="79" spans="2:5" ht="12.75" customHeight="1">
      <c r="B79" s="108">
        <v>17.25</v>
      </c>
      <c r="C79" s="18">
        <v>17.25</v>
      </c>
      <c r="D79" s="103">
        <v>144.148170354516</v>
      </c>
      <c r="E79" s="18">
        <v>26.7253574185185</v>
      </c>
    </row>
    <row r="80" spans="2:5" ht="12.75" customHeight="1">
      <c r="B80" s="108">
        <v>17.75</v>
      </c>
      <c r="C80" s="18">
        <v>17.75</v>
      </c>
      <c r="D80" s="103">
        <v>150.367044648652</v>
      </c>
      <c r="E80" s="18">
        <v>29.4915358890815</v>
      </c>
    </row>
    <row r="81" spans="2:5" ht="12.75" customHeight="1">
      <c r="B81" s="108">
        <v>18.25</v>
      </c>
      <c r="C81" s="18">
        <v>18.25</v>
      </c>
      <c r="D81" s="103">
        <v>156.661662604951</v>
      </c>
      <c r="E81" s="18">
        <v>28.4299159055556</v>
      </c>
    </row>
    <row r="82" spans="2:5" ht="12.75" customHeight="1">
      <c r="B82" s="108">
        <v>18.75</v>
      </c>
      <c r="C82" s="18">
        <v>18.75</v>
      </c>
      <c r="D82" s="103">
        <v>163.029903594978</v>
      </c>
      <c r="E82" s="18">
        <v>27.2067871792432</v>
      </c>
    </row>
    <row r="83" spans="2:5" ht="12.75" customHeight="1">
      <c r="B83" s="108">
        <v>19.25</v>
      </c>
      <c r="C83" s="18">
        <v>19.25</v>
      </c>
      <c r="D83" s="103">
        <v>169.469689549715</v>
      </c>
      <c r="E83" s="18">
        <v>31.9519476079681</v>
      </c>
    </row>
    <row r="84" spans="2:5" ht="12.75" customHeight="1">
      <c r="B84" s="108">
        <v>19.75</v>
      </c>
      <c r="C84" s="18">
        <v>19.75</v>
      </c>
      <c r="D84" s="103">
        <v>175.978984513608</v>
      </c>
      <c r="E84" s="18">
        <v>31.1146109271318</v>
      </c>
    </row>
    <row r="85" spans="2:5" ht="12.75" customHeight="1">
      <c r="B85" s="108">
        <v>19.75</v>
      </c>
      <c r="C85" s="18">
        <v>19.75</v>
      </c>
      <c r="D85" s="103">
        <v>175.978984513608</v>
      </c>
      <c r="E85" s="18">
        <v>30.4913166118626</v>
      </c>
    </row>
    <row r="86" spans="2:5" ht="12.75" customHeight="1">
      <c r="B86" s="108">
        <v>20.25</v>
      </c>
      <c r="C86" s="18">
        <v>20.25</v>
      </c>
      <c r="D86" s="103">
        <v>182.555794200601</v>
      </c>
      <c r="E86" s="18">
        <v>31.0895922285714</v>
      </c>
    </row>
    <row r="87" spans="2:5" ht="12.75" customHeight="1">
      <c r="B87" s="108">
        <v>20.75</v>
      </c>
      <c r="C87" s="18">
        <v>20.75</v>
      </c>
      <c r="D87" s="103">
        <v>189.198165552141</v>
      </c>
      <c r="E87" s="18">
        <v>28.8555468009501</v>
      </c>
    </row>
    <row r="88" spans="2:5" ht="12.75" customHeight="1">
      <c r="B88" s="108">
        <v>21.25</v>
      </c>
      <c r="C88" s="18">
        <v>21.25</v>
      </c>
      <c r="D88" s="103">
        <v>195.904186297175</v>
      </c>
      <c r="E88" s="18">
        <v>29.4908970048309</v>
      </c>
    </row>
    <row r="89" spans="2:5" ht="12.75" customHeight="1">
      <c r="B89" s="108">
        <v>21.75</v>
      </c>
      <c r="C89" s="18">
        <v>21.75</v>
      </c>
      <c r="D89" s="103">
        <v>202.671984514114</v>
      </c>
      <c r="E89" s="18">
        <v>28.7658048</v>
      </c>
    </row>
    <row r="90" spans="2:5" ht="12.75" customHeight="1">
      <c r="B90" s="108">
        <v>22.25</v>
      </c>
      <c r="C90" s="18">
        <v>22.25</v>
      </c>
      <c r="D90" s="103">
        <v>209.499728194784</v>
      </c>
      <c r="E90" s="18">
        <v>26.6941478551479</v>
      </c>
    </row>
    <row r="91" spans="2:5" ht="12.75" customHeight="1">
      <c r="B91" s="108">
        <v>22.75</v>
      </c>
      <c r="C91" s="18">
        <v>22.75</v>
      </c>
      <c r="D91" s="103">
        <v>216.385624810358</v>
      </c>
      <c r="E91" s="18">
        <v>25.9800171175258</v>
      </c>
    </row>
    <row r="92" spans="2:5" ht="12.75" customHeight="1">
      <c r="B92" s="108">
        <v>23.01</v>
      </c>
      <c r="C92" s="18">
        <v>23.01</v>
      </c>
      <c r="D92" s="103">
        <v>219.988689447144</v>
      </c>
      <c r="E92" s="18">
        <v>22.6473705165432</v>
      </c>
    </row>
    <row r="93" spans="2:5" ht="12.75" customHeight="1">
      <c r="B93" s="108">
        <v>23.25</v>
      </c>
      <c r="C93" s="18">
        <v>23.25</v>
      </c>
      <c r="D93" s="103">
        <v>223.327920879265</v>
      </c>
      <c r="E93" s="18">
        <v>26.1</v>
      </c>
    </row>
    <row r="94" spans="2:5" ht="12.75" customHeight="1">
      <c r="B94" s="108">
        <v>23.525</v>
      </c>
      <c r="C94" s="18">
        <v>23.525</v>
      </c>
      <c r="D94" s="103">
        <v>227.169601105694</v>
      </c>
      <c r="E94" s="18">
        <v>26.3573011183673</v>
      </c>
    </row>
    <row r="95" spans="2:5" ht="12.75" customHeight="1">
      <c r="B95" s="108">
        <v>23.75</v>
      </c>
      <c r="C95" s="18">
        <v>23.75</v>
      </c>
      <c r="D95" s="103">
        <v>230.324901537081</v>
      </c>
      <c r="E95" s="18">
        <v>26.3941764383607</v>
      </c>
    </row>
    <row r="96" spans="2:5" ht="12.75" customHeight="1">
      <c r="B96" s="108">
        <v>24.025</v>
      </c>
      <c r="C96" s="18">
        <v>24.025</v>
      </c>
      <c r="D96" s="103">
        <v>234.195941180199</v>
      </c>
      <c r="E96" s="18">
        <v>16.7421362865672</v>
      </c>
    </row>
    <row r="97" spans="2:5" ht="12.75" customHeight="1">
      <c r="B97" s="108">
        <v>24.25</v>
      </c>
      <c r="C97" s="18">
        <v>24.25</v>
      </c>
      <c r="D97" s="103">
        <v>237.374890108396</v>
      </c>
      <c r="E97" s="18">
        <v>27.2934454578469</v>
      </c>
    </row>
    <row r="98" spans="2:5" ht="12.75" customHeight="1">
      <c r="B98" s="108">
        <v>24.525</v>
      </c>
      <c r="C98" s="18">
        <v>24.525</v>
      </c>
      <c r="D98" s="103">
        <v>241.274383120317</v>
      </c>
      <c r="E98" s="18">
        <v>28.1025654623656</v>
      </c>
    </row>
    <row r="99" spans="2:5" ht="12.75" customHeight="1">
      <c r="B99" s="108">
        <v>24.75</v>
      </c>
      <c r="C99" s="18">
        <v>24.75</v>
      </c>
      <c r="D99" s="103">
        <v>244.476247680668</v>
      </c>
      <c r="E99" s="18">
        <v>25.4794614146164</v>
      </c>
    </row>
    <row r="100" spans="2:5" ht="12.75" customHeight="1">
      <c r="B100" s="108">
        <v>25.025</v>
      </c>
      <c r="C100" s="18">
        <v>25.025</v>
      </c>
      <c r="D100" s="103">
        <v>248.403308602151</v>
      </c>
      <c r="E100" s="18">
        <v>28.5696013824</v>
      </c>
    </row>
    <row r="101" spans="2:5" ht="12.75" customHeight="1">
      <c r="B101" s="108">
        <v>25.25</v>
      </c>
      <c r="C101" s="18">
        <v>25.25</v>
      </c>
      <c r="D101" s="103">
        <v>251.627372680049</v>
      </c>
      <c r="E101" s="18">
        <v>25.6926885720469</v>
      </c>
    </row>
    <row r="102" spans="2:5" ht="12.75" customHeight="1">
      <c r="B102" s="108">
        <v>25.525</v>
      </c>
      <c r="C102" s="18">
        <v>25.525</v>
      </c>
      <c r="D102" s="103">
        <v>255.581136408053</v>
      </c>
      <c r="E102" s="18">
        <v>28.1275962977215</v>
      </c>
    </row>
    <row r="103" spans="2:5" ht="12.75" customHeight="1">
      <c r="B103" s="108">
        <v>25.75</v>
      </c>
      <c r="C103" s="18">
        <v>25.75</v>
      </c>
      <c r="D103" s="103">
        <v>258.826700449198</v>
      </c>
      <c r="E103" s="18">
        <v>22.737570278704</v>
      </c>
    </row>
    <row r="104" spans="2:5" ht="12.75" customHeight="1">
      <c r="B104" s="108">
        <v>26.025</v>
      </c>
      <c r="C104" s="18">
        <v>26.025</v>
      </c>
      <c r="D104" s="103">
        <v>262.806322005518</v>
      </c>
      <c r="E104" s="18">
        <v>28.4686404307692</v>
      </c>
    </row>
    <row r="105" spans="2:5" ht="12.75" customHeight="1">
      <c r="B105" s="108">
        <v>26.275</v>
      </c>
      <c r="C105" s="18">
        <v>26.25</v>
      </c>
      <c r="D105" s="103">
        <v>266.07270282707</v>
      </c>
      <c r="E105" s="18">
        <v>26.6445196411239</v>
      </c>
    </row>
    <row r="106" spans="2:5" ht="12.75" customHeight="1">
      <c r="B106" s="108">
        <v>26.525</v>
      </c>
      <c r="C106" s="18">
        <v>26.525</v>
      </c>
      <c r="D106" s="103">
        <v>270.077357128067</v>
      </c>
      <c r="E106" s="18">
        <v>31.1417894486486</v>
      </c>
    </row>
    <row r="107" spans="2:5" ht="12.75" customHeight="1">
      <c r="B107" s="108">
        <v>26.75</v>
      </c>
      <c r="C107" s="18">
        <v>26.75</v>
      </c>
      <c r="D107" s="103">
        <v>273.363887730687</v>
      </c>
      <c r="E107" s="18">
        <v>28.2036563354532</v>
      </c>
    </row>
    <row r="108" spans="2:5" ht="12.75" customHeight="1">
      <c r="B108" s="108">
        <v>27.025</v>
      </c>
      <c r="C108" s="18">
        <v>27.025</v>
      </c>
      <c r="D108" s="103">
        <v>277.392769358104</v>
      </c>
      <c r="E108" s="18">
        <v>25.1516986815643</v>
      </c>
    </row>
    <row r="109" spans="2:5" ht="12.75" customHeight="1">
      <c r="B109" s="108">
        <v>27.275</v>
      </c>
      <c r="C109" s="18">
        <v>27.25</v>
      </c>
      <c r="D109" s="103">
        <v>280.698798738886</v>
      </c>
      <c r="E109" s="18">
        <v>27.6392952524254</v>
      </c>
    </row>
    <row r="110" spans="2:5" ht="12.75" customHeight="1">
      <c r="B110" s="108">
        <v>27.525</v>
      </c>
      <c r="C110" s="18">
        <v>27.525</v>
      </c>
      <c r="D110" s="103">
        <v>284.751121711756</v>
      </c>
      <c r="E110" s="18">
        <v>30.0415249786408</v>
      </c>
    </row>
    <row r="111" spans="2:5" ht="12.75" customHeight="1">
      <c r="B111" s="108">
        <v>27.775</v>
      </c>
      <c r="C111" s="18">
        <v>27.75</v>
      </c>
      <c r="D111" s="103">
        <v>288.076014678048</v>
      </c>
      <c r="E111" s="18">
        <v>26.2097402586697</v>
      </c>
    </row>
    <row r="112" spans="2:5" ht="12.75" customHeight="1">
      <c r="B112" s="108">
        <v>28.025</v>
      </c>
      <c r="C112" s="18">
        <v>28.025</v>
      </c>
      <c r="D112" s="103">
        <v>292.151012225691</v>
      </c>
      <c r="E112" s="18">
        <v>25.2781566594315</v>
      </c>
    </row>
    <row r="113" spans="2:5" ht="12.75" customHeight="1">
      <c r="B113" s="108">
        <v>28.275</v>
      </c>
      <c r="C113" s="18">
        <v>28.25</v>
      </c>
      <c r="D113" s="103">
        <v>295.494149209814</v>
      </c>
      <c r="E113" s="18">
        <v>24.6958077935538</v>
      </c>
    </row>
    <row r="114" spans="2:5" ht="12.75" customHeight="1">
      <c r="B114" s="108">
        <v>28.525</v>
      </c>
      <c r="C114" s="18">
        <v>28.525</v>
      </c>
      <c r="D114" s="103">
        <v>299.591073545918</v>
      </c>
      <c r="E114" s="18">
        <v>25.3831817782383</v>
      </c>
    </row>
    <row r="115" spans="2:5" ht="12.75" customHeight="1">
      <c r="B115" s="108">
        <v>28.75</v>
      </c>
      <c r="C115" s="18">
        <v>28.75</v>
      </c>
      <c r="D115" s="103">
        <v>302.951850420768</v>
      </c>
      <c r="E115" s="18">
        <v>25.1734719578577</v>
      </c>
    </row>
    <row r="116" spans="2:5" ht="12.75" customHeight="1">
      <c r="B116" s="108">
        <v>29.025</v>
      </c>
      <c r="C116" s="18">
        <v>29.025</v>
      </c>
      <c r="D116" s="103">
        <v>307.069972518564</v>
      </c>
      <c r="E116" s="18">
        <v>21.3289316136585</v>
      </c>
    </row>
    <row r="117" spans="2:5" ht="12.75" customHeight="1">
      <c r="B117" s="108">
        <v>29.25</v>
      </c>
      <c r="C117" s="18">
        <v>29.25</v>
      </c>
      <c r="D117" s="103">
        <v>310.447800414112</v>
      </c>
      <c r="E117" s="18">
        <v>25.1267330475138</v>
      </c>
    </row>
    <row r="118" spans="2:5" ht="12.75" customHeight="1">
      <c r="B118" s="108">
        <v>29.525</v>
      </c>
      <c r="C118" s="18">
        <v>29.525</v>
      </c>
      <c r="D118" s="103">
        <v>314.586409782636</v>
      </c>
      <c r="E118" s="18">
        <v>16.5333341333333</v>
      </c>
    </row>
    <row r="119" spans="2:5" ht="12.75" customHeight="1">
      <c r="B119" s="108">
        <v>29.75</v>
      </c>
      <c r="C119" s="18">
        <v>29.75</v>
      </c>
      <c r="D119" s="103">
        <v>317.980714903312</v>
      </c>
      <c r="E119" s="18">
        <v>23.960616544</v>
      </c>
    </row>
    <row r="120" spans="2:5" ht="12.75" customHeight="1">
      <c r="B120" s="108">
        <v>30.125</v>
      </c>
      <c r="C120" s="18">
        <v>30.125</v>
      </c>
      <c r="D120" s="103">
        <v>323.653904880316</v>
      </c>
      <c r="E120" s="18">
        <v>23.9650695129974</v>
      </c>
    </row>
    <row r="121" spans="2:5" ht="12.75" customHeight="1">
      <c r="B121" s="108">
        <v>30.375</v>
      </c>
      <c r="C121" s="18">
        <v>30.375</v>
      </c>
      <c r="D121" s="103">
        <v>327.44693652306</v>
      </c>
      <c r="E121" s="18">
        <v>19.5493049752381</v>
      </c>
    </row>
    <row r="122" spans="2:5" ht="12.75" customHeight="1">
      <c r="B122" s="108">
        <v>30.625</v>
      </c>
      <c r="C122" s="18">
        <v>30.625</v>
      </c>
      <c r="D122" s="103">
        <v>331.248516572914</v>
      </c>
      <c r="E122" s="18">
        <v>19.1211860046404</v>
      </c>
    </row>
    <row r="123" spans="2:5" ht="12.75" customHeight="1">
      <c r="B123" s="108">
        <v>30.875</v>
      </c>
      <c r="C123" s="18">
        <v>30.875</v>
      </c>
      <c r="D123" s="103">
        <v>335.058496800295</v>
      </c>
      <c r="E123" s="18">
        <v>24.7224418597555</v>
      </c>
    </row>
    <row r="124" spans="2:5" ht="12.75" customHeight="1">
      <c r="B124" s="108">
        <v>31.125</v>
      </c>
      <c r="C124" s="18">
        <v>31.125</v>
      </c>
      <c r="D124" s="103">
        <v>338.876730982107</v>
      </c>
      <c r="E124" s="18">
        <v>26.938649096368</v>
      </c>
    </row>
    <row r="125" spans="2:5" ht="12.75" customHeight="1">
      <c r="B125" s="108">
        <v>31.375</v>
      </c>
      <c r="C125" s="18">
        <v>31.375</v>
      </c>
      <c r="D125" s="103">
        <v>342.703074889325</v>
      </c>
      <c r="E125" s="18">
        <v>20.0044736882206</v>
      </c>
    </row>
    <row r="126" spans="2:5" ht="12.75" customHeight="1">
      <c r="B126" s="108">
        <v>31.625</v>
      </c>
      <c r="C126" s="18">
        <v>31.625</v>
      </c>
      <c r="D126" s="103">
        <v>346.537386274604</v>
      </c>
      <c r="E126" s="18">
        <v>25.8535029731343</v>
      </c>
    </row>
    <row r="127" spans="2:5" ht="12.75" customHeight="1">
      <c r="B127" s="108">
        <v>31.875</v>
      </c>
      <c r="C127" s="18">
        <v>31.875</v>
      </c>
      <c r="D127" s="103">
        <v>350.379524859923</v>
      </c>
      <c r="E127" s="18">
        <v>27.5817961493059</v>
      </c>
    </row>
    <row r="128" spans="2:5" ht="12.75" customHeight="1">
      <c r="B128" s="108">
        <v>32.125</v>
      </c>
      <c r="C128" s="18">
        <v>32.125</v>
      </c>
      <c r="D128" s="103">
        <v>354.229352324256</v>
      </c>
      <c r="E128" s="18">
        <v>24.9697958115183</v>
      </c>
    </row>
    <row r="129" spans="2:5" ht="12.75" customHeight="1">
      <c r="B129" s="108">
        <v>32.375</v>
      </c>
      <c r="C129" s="18">
        <v>32.375</v>
      </c>
      <c r="D129" s="103">
        <v>358.086732291277</v>
      </c>
      <c r="E129" s="18">
        <v>26.9</v>
      </c>
    </row>
    <row r="130" spans="2:5" ht="12.75" customHeight="1">
      <c r="B130" s="108">
        <v>32.625</v>
      </c>
      <c r="C130" s="18">
        <v>32.625</v>
      </c>
      <c r="D130" s="103">
        <v>361.951530317094</v>
      </c>
      <c r="E130" s="18">
        <v>19.3514802263027</v>
      </c>
    </row>
    <row r="131" spans="2:5" ht="12.75" customHeight="1">
      <c r="B131" s="108">
        <v>32.875</v>
      </c>
      <c r="C131" s="18">
        <v>32.875</v>
      </c>
      <c r="D131" s="103">
        <v>365.823613878014</v>
      </c>
      <c r="E131" s="18">
        <v>24.1230780903226</v>
      </c>
    </row>
    <row r="132" spans="2:5" ht="12.75" customHeight="1">
      <c r="B132" s="108">
        <v>33.125</v>
      </c>
      <c r="C132" s="18">
        <v>33.125</v>
      </c>
      <c r="D132" s="103">
        <v>369.70285235834</v>
      </c>
      <c r="E132" s="18">
        <v>25.7041875375561</v>
      </c>
    </row>
    <row r="133" spans="2:5" ht="12.75" customHeight="1">
      <c r="B133" s="108">
        <v>35.25</v>
      </c>
      <c r="C133" s="18">
        <v>35.05</v>
      </c>
      <c r="D133" s="103">
        <v>399.7990414626</v>
      </c>
      <c r="E133" s="18">
        <v>24.4585808787692</v>
      </c>
    </row>
    <row r="134" spans="2:5" ht="12.75" customHeight="1">
      <c r="B134" s="108">
        <v>36.25</v>
      </c>
      <c r="C134" s="18">
        <v>36.05</v>
      </c>
      <c r="D134" s="103">
        <v>415.579533512133</v>
      </c>
      <c r="E134" s="18">
        <v>29.35367798</v>
      </c>
    </row>
    <row r="135" spans="2:5" ht="12.75" customHeight="1">
      <c r="B135" s="108">
        <v>37.25</v>
      </c>
      <c r="C135" s="18">
        <v>37.05</v>
      </c>
      <c r="D135" s="103">
        <v>431.450571415369</v>
      </c>
      <c r="E135" s="18">
        <v>30.5974981522843</v>
      </c>
    </row>
    <row r="136" spans="2:5" ht="12.75" customHeight="1">
      <c r="B136" s="108">
        <v>39.25</v>
      </c>
      <c r="C136" s="18">
        <v>39.05</v>
      </c>
      <c r="D136" s="103">
        <v>463.438321377964</v>
      </c>
      <c r="E136" s="18">
        <v>18.817653558995</v>
      </c>
    </row>
    <row r="137" spans="2:5" ht="12.75" customHeight="1">
      <c r="B137" s="108">
        <v>40.25</v>
      </c>
      <c r="C137" s="18">
        <v>40.05</v>
      </c>
      <c r="D137" s="103">
        <v>479.543126081823</v>
      </c>
      <c r="E137" s="18">
        <v>29.3055610757789</v>
      </c>
    </row>
    <row r="138" spans="2:5" ht="12.75" customHeight="1">
      <c r="B138" s="108">
        <v>41.25</v>
      </c>
      <c r="C138" s="18">
        <v>41.05</v>
      </c>
      <c r="D138" s="103">
        <v>495.714638342339</v>
      </c>
      <c r="E138" s="18">
        <v>29.3808629953073</v>
      </c>
    </row>
    <row r="139" spans="2:5" ht="12.75" customHeight="1">
      <c r="B139" s="108">
        <v>42.25</v>
      </c>
      <c r="C139" s="18">
        <v>42.05</v>
      </c>
      <c r="D139" s="103">
        <v>511.947925981903</v>
      </c>
      <c r="E139" s="18">
        <v>25.47710882816</v>
      </c>
    </row>
    <row r="140" spans="2:5" ht="12.75" customHeight="1">
      <c r="B140" s="108">
        <v>44.25</v>
      </c>
      <c r="C140" s="18">
        <v>44.05</v>
      </c>
      <c r="D140" s="103">
        <v>544.582026418926</v>
      </c>
      <c r="E140" s="18">
        <v>23.3513051247185</v>
      </c>
    </row>
    <row r="141" spans="2:5" ht="12.75" customHeight="1">
      <c r="B141" s="108">
        <v>45.25</v>
      </c>
      <c r="C141" s="18">
        <v>45.05</v>
      </c>
      <c r="D141" s="103">
        <v>560.974868670548</v>
      </c>
      <c r="E141" s="18">
        <v>27.5613687334917</v>
      </c>
    </row>
    <row r="142" spans="2:5" ht="12.75" customHeight="1">
      <c r="B142" s="108">
        <v>46.25</v>
      </c>
      <c r="C142" s="18">
        <v>46.05</v>
      </c>
      <c r="D142" s="103">
        <v>577.413522890701</v>
      </c>
      <c r="E142" s="18">
        <v>29.0680412432787</v>
      </c>
    </row>
    <row r="143" spans="2:5" ht="12.75" customHeight="1">
      <c r="B143" s="108">
        <v>47.25</v>
      </c>
      <c r="C143" s="18">
        <v>47.05</v>
      </c>
      <c r="D143" s="103">
        <v>593.894883754611</v>
      </c>
      <c r="E143" s="18">
        <v>28.40809344</v>
      </c>
    </row>
    <row r="144" spans="2:5" ht="12.75" customHeight="1">
      <c r="B144" s="108">
        <v>49.25</v>
      </c>
      <c r="C144" s="18">
        <v>49.05</v>
      </c>
      <c r="D144" s="103">
        <v>626.974955077773</v>
      </c>
      <c r="E144" s="18">
        <v>26.3041163822901</v>
      </c>
    </row>
    <row r="145" spans="2:5" ht="12.75" customHeight="1">
      <c r="B145" s="108">
        <v>50.25</v>
      </c>
      <c r="C145" s="18">
        <v>50.05</v>
      </c>
      <c r="D145" s="103">
        <v>643.569073829654</v>
      </c>
      <c r="E145" s="18">
        <v>23.1891160450485</v>
      </c>
    </row>
    <row r="146" spans="2:5" ht="12.75" customHeight="1">
      <c r="B146" s="108">
        <v>51.25</v>
      </c>
      <c r="C146" s="18">
        <v>51.05</v>
      </c>
      <c r="D146" s="103">
        <v>660.196694758901</v>
      </c>
      <c r="E146" s="18">
        <v>23.714268864</v>
      </c>
    </row>
    <row r="147" spans="2:5" ht="12.75" customHeight="1">
      <c r="B147" s="108">
        <v>52.25</v>
      </c>
      <c r="C147" s="18">
        <v>52.05</v>
      </c>
      <c r="D147" s="103">
        <v>676.856268327972</v>
      </c>
      <c r="E147" s="18">
        <v>30.9487113703226</v>
      </c>
    </row>
    <row r="148" spans="2:5" ht="12.75" customHeight="1">
      <c r="B148" s="108">
        <v>54.25</v>
      </c>
      <c r="C148" s="18">
        <v>54.05</v>
      </c>
      <c r="D148" s="103">
        <v>710.266465270586</v>
      </c>
      <c r="E148" s="18">
        <v>27.3105229486327</v>
      </c>
    </row>
    <row r="149" spans="2:5" ht="12.75" customHeight="1">
      <c r="B149" s="108">
        <v>55.25</v>
      </c>
      <c r="C149" s="18">
        <v>55.05</v>
      </c>
      <c r="D149" s="103">
        <v>727.015349484022</v>
      </c>
      <c r="E149" s="18">
        <v>21.9478518408443</v>
      </c>
    </row>
    <row r="150" spans="2:5" ht="12.75" customHeight="1">
      <c r="B150" s="108">
        <v>56.25</v>
      </c>
      <c r="C150" s="18">
        <v>56.05</v>
      </c>
      <c r="D150" s="103">
        <v>743.792688232619</v>
      </c>
      <c r="E150" s="18">
        <v>32.0804516387629</v>
      </c>
    </row>
    <row r="151" spans="2:5" ht="12.75" customHeight="1">
      <c r="B151" s="108">
        <v>57.25</v>
      </c>
      <c r="C151" s="18">
        <v>57.05</v>
      </c>
      <c r="D151" s="103">
        <v>760.598232540467</v>
      </c>
      <c r="E151" s="18">
        <v>34.9566009077551</v>
      </c>
    </row>
    <row r="152" spans="2:5" ht="12.75" customHeight="1">
      <c r="B152" s="108">
        <v>59.25</v>
      </c>
      <c r="C152" s="18">
        <v>59.05</v>
      </c>
      <c r="D152" s="103">
        <v>794.294086877445</v>
      </c>
      <c r="E152" s="18">
        <v>24.9796872302703</v>
      </c>
    </row>
    <row r="153" spans="2:5" ht="12.75" customHeight="1">
      <c r="B153" s="108">
        <v>60.25</v>
      </c>
      <c r="C153" s="18">
        <v>60.05</v>
      </c>
      <c r="D153" s="103">
        <v>811.185015682531</v>
      </c>
      <c r="E153" s="18">
        <v>30.2174323702618</v>
      </c>
    </row>
    <row r="154" spans="2:5" ht="12.75" customHeight="1">
      <c r="B154" s="108">
        <v>61.25</v>
      </c>
      <c r="C154" s="18">
        <v>61.05</v>
      </c>
      <c r="D154" s="103">
        <v>828.105369081534</v>
      </c>
      <c r="E154" s="18">
        <v>27.921259213079</v>
      </c>
    </row>
    <row r="155" spans="2:5" ht="12.75" customHeight="1">
      <c r="B155" s="108">
        <v>62.25</v>
      </c>
      <c r="C155" s="18">
        <v>62.05</v>
      </c>
      <c r="D155" s="103">
        <v>845.055959274575</v>
      </c>
      <c r="E155" s="18">
        <v>26.64246554112</v>
      </c>
    </row>
    <row r="156" spans="2:5" ht="12.75" customHeight="1">
      <c r="B156" s="108">
        <v>64.25</v>
      </c>
      <c r="C156" s="18">
        <v>64.05</v>
      </c>
      <c r="D156" s="103">
        <v>879.052014542429</v>
      </c>
      <c r="E156" s="18">
        <v>28.631608896</v>
      </c>
    </row>
    <row r="157" spans="2:5" ht="12.75" customHeight="1">
      <c r="B157" s="108">
        <v>65.25</v>
      </c>
      <c r="C157" s="18">
        <v>65.05</v>
      </c>
      <c r="D157" s="103">
        <v>896.099993398063</v>
      </c>
      <c r="E157" s="18">
        <v>28.787215466087</v>
      </c>
    </row>
    <row r="158" spans="2:5" ht="12.75" customHeight="1">
      <c r="B158" s="108">
        <v>66.25</v>
      </c>
      <c r="C158" s="18">
        <v>66.05</v>
      </c>
      <c r="D158" s="103">
        <v>913.183219359327</v>
      </c>
      <c r="E158" s="18">
        <v>29.1269413111111</v>
      </c>
    </row>
    <row r="159" spans="2:5" ht="12.75" customHeight="1">
      <c r="B159" s="108">
        <v>67.25</v>
      </c>
      <c r="C159" s="18">
        <v>67.05</v>
      </c>
      <c r="D159" s="103">
        <v>930.303342256777</v>
      </c>
      <c r="E159" s="18">
        <v>30.1768798729771</v>
      </c>
    </row>
    <row r="160" spans="2:5" ht="12.75" customHeight="1">
      <c r="B160" s="108">
        <v>69.25</v>
      </c>
      <c r="C160" s="18">
        <v>69.05</v>
      </c>
      <c r="D160" s="103">
        <v>964.661580473619</v>
      </c>
      <c r="E160" s="18">
        <v>30.4784439771429</v>
      </c>
    </row>
    <row r="161" spans="2:5" ht="12.75" customHeight="1">
      <c r="B161" s="108">
        <v>70.25</v>
      </c>
      <c r="C161" s="18">
        <v>70.05</v>
      </c>
      <c r="D161" s="103">
        <v>981.903673327495</v>
      </c>
      <c r="E161" s="18">
        <v>23.1395392424644</v>
      </c>
    </row>
    <row r="162" spans="2:5" ht="12.75" customHeight="1">
      <c r="B162" s="108">
        <v>71.25</v>
      </c>
      <c r="C162" s="18">
        <v>71.05</v>
      </c>
      <c r="D162" s="103">
        <v>999.190602203678</v>
      </c>
      <c r="E162" s="18">
        <v>22.7354290354115</v>
      </c>
    </row>
    <row r="163" spans="2:5" ht="12.75" customHeight="1">
      <c r="B163" s="108">
        <v>72.25</v>
      </c>
      <c r="C163" s="18">
        <v>72.05</v>
      </c>
      <c r="D163" s="103">
        <v>1016.52464685755</v>
      </c>
      <c r="E163" s="18">
        <v>21.0740268523858</v>
      </c>
    </row>
    <row r="164" spans="2:5" ht="12.75" customHeight="1">
      <c r="B164" s="108">
        <v>74.25</v>
      </c>
      <c r="C164" s="18">
        <v>74.05</v>
      </c>
      <c r="D164" s="103">
        <v>1051.34370724309</v>
      </c>
      <c r="E164" s="18">
        <v>24.8565242721649</v>
      </c>
    </row>
    <row r="165" spans="2:5" ht="12.75" customHeight="1">
      <c r="B165" s="108">
        <v>75.25</v>
      </c>
      <c r="C165" s="18">
        <v>75.05</v>
      </c>
      <c r="D165" s="103">
        <v>1068.83376469171</v>
      </c>
      <c r="E165" s="18">
        <v>25.403553765187</v>
      </c>
    </row>
    <row r="166" spans="2:5" ht="12.75" customHeight="1">
      <c r="B166" s="108">
        <v>76.25</v>
      </c>
      <c r="C166" s="18">
        <v>76.05</v>
      </c>
      <c r="D166" s="103">
        <v>1086.38100663627</v>
      </c>
      <c r="E166" s="18">
        <v>25.4079300795949</v>
      </c>
    </row>
    <row r="167" spans="2:5" ht="12.75" customHeight="1">
      <c r="B167" s="108">
        <v>77.25</v>
      </c>
      <c r="C167" s="18">
        <v>77.05</v>
      </c>
      <c r="D167" s="103">
        <v>1103.98815089138</v>
      </c>
      <c r="E167" s="18">
        <v>24.291345815</v>
      </c>
    </row>
    <row r="168" spans="2:5" ht="12.75" customHeight="1">
      <c r="B168" s="108">
        <v>79.25</v>
      </c>
      <c r="C168" s="18">
        <v>79.05</v>
      </c>
      <c r="D168" s="103">
        <v>1139.39334058694</v>
      </c>
      <c r="E168" s="18">
        <v>24.7821608553554</v>
      </c>
    </row>
    <row r="169" spans="2:5" ht="12.75" customHeight="1">
      <c r="B169" s="108">
        <v>80.25</v>
      </c>
      <c r="C169" s="18">
        <v>80.05</v>
      </c>
      <c r="D169" s="103">
        <v>1157.19712403559</v>
      </c>
      <c r="E169" s="18">
        <v>26.2625461153846</v>
      </c>
    </row>
    <row r="170" spans="2:5" ht="12.75" customHeight="1">
      <c r="B170" s="108">
        <v>81.25</v>
      </c>
      <c r="C170" s="18">
        <v>81.05</v>
      </c>
      <c r="D170" s="103">
        <v>1175.07227236277</v>
      </c>
      <c r="E170" s="18">
        <v>25.3836696139806</v>
      </c>
    </row>
    <row r="171" spans="2:5" ht="12.75" customHeight="1">
      <c r="B171" s="108">
        <v>82.25</v>
      </c>
      <c r="C171" s="18">
        <v>82.05</v>
      </c>
      <c r="D171" s="103">
        <v>1193.02176541674</v>
      </c>
      <c r="E171" s="18">
        <v>22.14725728</v>
      </c>
    </row>
    <row r="172" spans="2:5" ht="12.75" customHeight="1">
      <c r="B172" s="108">
        <v>84.25</v>
      </c>
      <c r="C172" s="18">
        <v>84.05</v>
      </c>
      <c r="D172" s="103">
        <v>1229.15586220522</v>
      </c>
      <c r="E172" s="18">
        <v>21.0515399975879</v>
      </c>
    </row>
    <row r="173" spans="2:5" ht="12.75" customHeight="1">
      <c r="B173" s="108">
        <v>85.25</v>
      </c>
      <c r="C173" s="18">
        <v>85.05</v>
      </c>
      <c r="D173" s="103">
        <v>1247.346564028</v>
      </c>
      <c r="E173" s="18">
        <v>24.2011052637788</v>
      </c>
    </row>
    <row r="174" spans="2:5" ht="12.75" customHeight="1">
      <c r="B174" s="108">
        <v>86.25</v>
      </c>
      <c r="C174" s="18">
        <v>86.05</v>
      </c>
      <c r="D174" s="103">
        <v>1265.62379457287</v>
      </c>
      <c r="E174" s="18">
        <v>24.0435216404963</v>
      </c>
    </row>
    <row r="175" spans="2:5" ht="12.75" customHeight="1">
      <c r="B175" s="108">
        <v>87.25</v>
      </c>
      <c r="C175" s="18">
        <v>87.05</v>
      </c>
      <c r="D175" s="103">
        <v>1283.99063553612</v>
      </c>
      <c r="E175" s="18">
        <v>20.8768194256927</v>
      </c>
    </row>
    <row r="176" spans="2:5" ht="12.75" customHeight="1">
      <c r="B176" s="108">
        <v>89.25</v>
      </c>
      <c r="C176" s="18">
        <v>89.05</v>
      </c>
      <c r="D176" s="103">
        <v>1321.00548256203</v>
      </c>
      <c r="E176" s="18">
        <v>16.4557864306053</v>
      </c>
    </row>
    <row r="177" spans="2:5" ht="12.75" customHeight="1">
      <c r="B177" s="108">
        <v>90.25</v>
      </c>
      <c r="C177" s="18">
        <v>90.05</v>
      </c>
      <c r="D177" s="103">
        <v>1339.65964226184</v>
      </c>
      <c r="E177" s="18">
        <v>26.1985923363881</v>
      </c>
    </row>
    <row r="178" spans="2:5" ht="12.75" customHeight="1">
      <c r="B178" s="108">
        <v>91.25</v>
      </c>
      <c r="C178" s="18">
        <v>91.05</v>
      </c>
      <c r="D178" s="103">
        <v>1358.41570874025</v>
      </c>
      <c r="E178" s="18">
        <v>30.3312373147826</v>
      </c>
    </row>
    <row r="179" spans="2:5" ht="12.75" customHeight="1">
      <c r="B179" s="108">
        <v>92.25</v>
      </c>
      <c r="C179" s="18">
        <v>92.05</v>
      </c>
      <c r="D179" s="103">
        <v>1377.27672119599</v>
      </c>
      <c r="E179" s="18">
        <v>27.8261160626087</v>
      </c>
    </row>
    <row r="180" spans="2:5" ht="12.75" customHeight="1">
      <c r="B180" s="108">
        <v>94.25</v>
      </c>
      <c r="C180" s="18">
        <v>94.05</v>
      </c>
      <c r="D180" s="103">
        <v>1415.32561368545</v>
      </c>
      <c r="E180" s="18">
        <v>25.8385646511054</v>
      </c>
    </row>
    <row r="181" spans="2:5" ht="12.75" customHeight="1">
      <c r="B181" s="108">
        <v>96.25</v>
      </c>
      <c r="C181" s="18">
        <v>96.05</v>
      </c>
      <c r="D181" s="103">
        <v>1453.83005542259</v>
      </c>
      <c r="E181" s="18">
        <v>23.8017153575385</v>
      </c>
    </row>
    <row r="182" spans="2:5" ht="12.75" customHeight="1">
      <c r="B182" s="108">
        <v>97.25</v>
      </c>
      <c r="C182" s="18">
        <v>97.05</v>
      </c>
      <c r="D182" s="103">
        <v>1473.26035798683</v>
      </c>
      <c r="E182" s="18">
        <v>39.11597184</v>
      </c>
    </row>
    <row r="183" spans="2:5" ht="12.75" customHeight="1">
      <c r="B183" s="108">
        <v>99.25</v>
      </c>
      <c r="C183" s="18">
        <v>99.05</v>
      </c>
      <c r="D183" s="103">
        <v>1512.49122196756</v>
      </c>
      <c r="E183" s="18">
        <v>30.13853568</v>
      </c>
    </row>
    <row r="184" spans="2:5" ht="12.75" customHeight="1">
      <c r="B184" s="108">
        <v>100.25</v>
      </c>
      <c r="C184" s="18">
        <v>100.05</v>
      </c>
      <c r="D184" s="103">
        <v>1532.2972612453</v>
      </c>
      <c r="E184" s="18">
        <v>23.67500168</v>
      </c>
    </row>
    <row r="185" spans="2:5" ht="12.75" customHeight="1">
      <c r="B185" s="108">
        <v>101.25</v>
      </c>
      <c r="C185" s="18">
        <v>101.05</v>
      </c>
      <c r="D185" s="103">
        <v>1552.23392506157</v>
      </c>
      <c r="E185" s="18">
        <v>18.083121408</v>
      </c>
    </row>
    <row r="186" spans="2:5" ht="12.75" customHeight="1">
      <c r="B186" s="108">
        <v>102.25</v>
      </c>
      <c r="C186" s="18">
        <v>102.05</v>
      </c>
      <c r="D186" s="103">
        <v>1572.30379794313</v>
      </c>
      <c r="E186" s="18">
        <v>24.4177951111111</v>
      </c>
    </row>
    <row r="187" spans="2:5" ht="12.75" customHeight="1">
      <c r="B187" s="108">
        <v>104.25</v>
      </c>
      <c r="C187" s="18">
        <v>104.05</v>
      </c>
      <c r="D187" s="103">
        <v>1612.85316096442</v>
      </c>
      <c r="E187" s="18">
        <v>26.3215179685488</v>
      </c>
    </row>
    <row r="188" spans="2:5" ht="12.75" customHeight="1">
      <c r="B188" s="108">
        <v>105.25</v>
      </c>
      <c r="C188" s="18">
        <v>105.05</v>
      </c>
      <c r="D188" s="103">
        <v>1633.33746100069</v>
      </c>
      <c r="E188" s="18">
        <v>25.1028255726633</v>
      </c>
    </row>
    <row r="189" spans="2:5" ht="12.75" customHeight="1">
      <c r="B189" s="108">
        <v>106.25</v>
      </c>
      <c r="C189" s="18">
        <v>106.05</v>
      </c>
      <c r="D189" s="103">
        <v>1653.96458278286</v>
      </c>
      <c r="E189" s="18">
        <v>28.4602049016114</v>
      </c>
    </row>
    <row r="190" spans="2:5" ht="12.75" customHeight="1">
      <c r="B190" s="108">
        <v>107.25</v>
      </c>
      <c r="C190" s="18">
        <v>107.05</v>
      </c>
      <c r="D190" s="103">
        <v>1674.73673034336</v>
      </c>
      <c r="E190" s="18">
        <v>23.4914400914286</v>
      </c>
    </row>
    <row r="191" spans="2:5" ht="12.75" customHeight="1">
      <c r="B191" s="108">
        <v>109.25</v>
      </c>
      <c r="C191" s="18">
        <v>109.05</v>
      </c>
      <c r="D191" s="103">
        <v>1716.72448419614</v>
      </c>
      <c r="E191" s="18">
        <v>28.8544376685714</v>
      </c>
    </row>
    <row r="192" spans="2:5" ht="12.75" customHeight="1">
      <c r="B192" s="108">
        <v>110.25</v>
      </c>
      <c r="C192" s="18">
        <v>110.05</v>
      </c>
      <c r="D192" s="103">
        <v>1737.94405460901</v>
      </c>
      <c r="E192" s="18">
        <v>22.3354468697387</v>
      </c>
    </row>
    <row r="193" spans="2:5" ht="12.75" customHeight="1">
      <c r="B193" s="108">
        <v>111.25</v>
      </c>
      <c r="C193" s="18">
        <v>111.05</v>
      </c>
      <c r="D193" s="103">
        <v>1759.31657319615</v>
      </c>
      <c r="E193" s="18">
        <v>25.9631717948615</v>
      </c>
    </row>
    <row r="194" spans="2:5" ht="12.75" customHeight="1">
      <c r="B194" s="108">
        <v>112.25</v>
      </c>
      <c r="C194" s="18">
        <v>112.05</v>
      </c>
      <c r="D194" s="103">
        <v>1780.84378251001</v>
      </c>
      <c r="E194" s="18">
        <v>25.9067549852055</v>
      </c>
    </row>
    <row r="195" spans="2:5" ht="12.75" customHeight="1">
      <c r="B195" s="108">
        <v>114.25</v>
      </c>
      <c r="C195" s="18">
        <v>114.05</v>
      </c>
      <c r="D195" s="103">
        <v>1824.36873794678</v>
      </c>
      <c r="E195" s="18">
        <v>25.190417881791</v>
      </c>
    </row>
    <row r="196" spans="2:5" ht="12.75" customHeight="1">
      <c r="B196" s="108">
        <v>115.25</v>
      </c>
      <c r="C196" s="18">
        <v>115.05</v>
      </c>
      <c r="D196" s="103">
        <v>1846.36945628316</v>
      </c>
      <c r="E196" s="18">
        <v>30.2087886769231</v>
      </c>
    </row>
    <row r="197" spans="2:5" ht="12.75" customHeight="1">
      <c r="B197" s="108">
        <v>116.25</v>
      </c>
      <c r="C197" s="18">
        <v>116.05</v>
      </c>
      <c r="D197" s="103">
        <v>1868.53080519512</v>
      </c>
      <c r="E197" s="18">
        <v>27.5325720685714</v>
      </c>
    </row>
    <row r="198" spans="2:5" ht="12.75" customHeight="1">
      <c r="B198" s="108">
        <v>117.25</v>
      </c>
      <c r="C198" s="18">
        <v>117.05</v>
      </c>
      <c r="D198" s="103">
        <v>1890.85400060954</v>
      </c>
      <c r="E198" s="18">
        <v>29.2568232</v>
      </c>
    </row>
    <row r="199" spans="2:5" ht="12.75" customHeight="1">
      <c r="B199" s="108">
        <v>119.25</v>
      </c>
      <c r="C199" s="18">
        <v>119.05</v>
      </c>
      <c r="D199" s="103">
        <v>1935.99023406442</v>
      </c>
      <c r="E199" s="18">
        <v>32.3423347284768</v>
      </c>
    </row>
    <row r="200" spans="2:5" ht="12.75" customHeight="1">
      <c r="B200" s="108">
        <v>121.25</v>
      </c>
      <c r="C200" s="18">
        <v>121.05</v>
      </c>
      <c r="D200" s="103">
        <v>1981.78561675745</v>
      </c>
      <c r="E200" s="18">
        <v>31.565533263388</v>
      </c>
    </row>
    <row r="201" spans="2:8" ht="12.75" customHeight="1">
      <c r="B201" s="108">
        <v>123.25</v>
      </c>
      <c r="C201" s="18">
        <v>123.05</v>
      </c>
      <c r="D201" s="103">
        <v>2028.24573933175</v>
      </c>
      <c r="E201" s="18">
        <v>27.6997894353623</v>
      </c>
      <c r="F201" s="119">
        <f aca="true" t="shared" si="1" ref="F201:F232">D201-D200</f>
        <v>46.46012257429993</v>
      </c>
      <c r="G201" s="119"/>
      <c r="H201" s="119"/>
    </row>
    <row r="202" spans="2:8" ht="12.75" customHeight="1">
      <c r="B202" s="108">
        <v>125.25</v>
      </c>
      <c r="C202" s="18">
        <v>125.05</v>
      </c>
      <c r="D202" s="103">
        <v>2075.37427810044</v>
      </c>
      <c r="E202" s="18">
        <v>25.7325781022298</v>
      </c>
      <c r="F202" s="119">
        <f t="shared" si="1"/>
        <v>47.12853876868985</v>
      </c>
      <c r="G202" s="119"/>
      <c r="H202" s="119"/>
    </row>
    <row r="203" spans="2:8" ht="12.75" customHeight="1">
      <c r="B203" s="108">
        <v>128.25</v>
      </c>
      <c r="C203" s="18">
        <v>128.05</v>
      </c>
      <c r="D203" s="103">
        <v>2147.32359984329</v>
      </c>
      <c r="E203" s="18">
        <v>23.3980405536247</v>
      </c>
      <c r="F203" s="119">
        <f t="shared" si="1"/>
        <v>71.94932174285032</v>
      </c>
      <c r="G203" s="119"/>
      <c r="H203" s="119"/>
    </row>
    <row r="204" spans="2:8" ht="12.75" customHeight="1">
      <c r="B204" s="108">
        <v>130.25</v>
      </c>
      <c r="C204" s="18">
        <v>130.05</v>
      </c>
      <c r="D204" s="103">
        <v>2196.12639048933</v>
      </c>
      <c r="E204" s="18">
        <v>34.1459110699065</v>
      </c>
      <c r="F204" s="119">
        <f t="shared" si="1"/>
        <v>48.80279064603974</v>
      </c>
      <c r="G204" s="119"/>
      <c r="H204" s="119"/>
    </row>
    <row r="205" spans="2:8" ht="12.75" customHeight="1">
      <c r="B205" s="108">
        <v>133.25</v>
      </c>
      <c r="C205" s="18">
        <v>133.05</v>
      </c>
      <c r="D205" s="103">
        <v>2270.57728872254</v>
      </c>
      <c r="E205" s="18">
        <v>26.8962482229829</v>
      </c>
      <c r="F205" s="119">
        <f t="shared" si="1"/>
        <v>74.45089823320995</v>
      </c>
      <c r="G205" s="119"/>
      <c r="H205" s="119"/>
    </row>
    <row r="206" spans="2:8" ht="12.75" customHeight="1">
      <c r="B206" s="108">
        <v>135.25</v>
      </c>
      <c r="C206" s="18">
        <v>135.05</v>
      </c>
      <c r="D206" s="103">
        <v>2321.03393303556</v>
      </c>
      <c r="E206" s="18">
        <v>27.928616736</v>
      </c>
      <c r="F206" s="119">
        <f t="shared" si="1"/>
        <v>50.456644313020206</v>
      </c>
      <c r="G206" s="119"/>
      <c r="H206" s="119"/>
    </row>
    <row r="207" spans="2:8" ht="12.75" customHeight="1">
      <c r="B207" s="108">
        <v>138.25</v>
      </c>
      <c r="C207" s="18">
        <v>138.05</v>
      </c>
      <c r="D207" s="103">
        <v>2397.93222625679</v>
      </c>
      <c r="E207" s="18">
        <v>26.8900707564072</v>
      </c>
      <c r="F207" s="119">
        <f t="shared" si="1"/>
        <v>76.89829322122978</v>
      </c>
      <c r="G207" s="119"/>
      <c r="H207" s="119"/>
    </row>
    <row r="208" spans="2:8" ht="12.75" customHeight="1">
      <c r="B208" s="108">
        <v>140.25</v>
      </c>
      <c r="C208" s="18">
        <v>140.05</v>
      </c>
      <c r="D208" s="103">
        <v>2449.99089657202</v>
      </c>
      <c r="E208" s="18">
        <v>30.1</v>
      </c>
      <c r="F208" s="119">
        <f t="shared" si="1"/>
        <v>52.0586703152303</v>
      </c>
      <c r="G208" s="119"/>
      <c r="H208" s="119"/>
    </row>
    <row r="209" spans="2:8" ht="12.75" customHeight="1">
      <c r="B209" s="108">
        <v>143.25</v>
      </c>
      <c r="C209" s="18">
        <v>143.05</v>
      </c>
      <c r="D209" s="103">
        <v>2529.2354693373</v>
      </c>
      <c r="E209" s="18">
        <v>29.2993270593705</v>
      </c>
      <c r="F209" s="119">
        <f t="shared" si="1"/>
        <v>79.24457276527983</v>
      </c>
      <c r="G209" s="119"/>
      <c r="H209" s="119"/>
    </row>
    <row r="210" spans="2:8" ht="12.75" customHeight="1">
      <c r="B210" s="108">
        <v>145.25</v>
      </c>
      <c r="C210" s="18">
        <v>145.05</v>
      </c>
      <c r="D210" s="103">
        <v>2582.81337365557</v>
      </c>
      <c r="E210" s="18">
        <v>29.3651467459788</v>
      </c>
      <c r="F210" s="119">
        <f t="shared" si="1"/>
        <v>53.57790431827016</v>
      </c>
      <c r="G210" s="119"/>
      <c r="H210" s="119"/>
    </row>
    <row r="211" spans="2:8" ht="12.75" customHeight="1">
      <c r="B211" s="108">
        <v>148.25</v>
      </c>
      <c r="C211" s="18">
        <v>148.05</v>
      </c>
      <c r="D211" s="103">
        <v>2664.25746825937</v>
      </c>
      <c r="E211" s="18">
        <v>27.0432266101622</v>
      </c>
      <c r="F211" s="119">
        <f t="shared" si="1"/>
        <v>81.44409460379984</v>
      </c>
      <c r="G211" s="119"/>
      <c r="H211" s="119"/>
    </row>
    <row r="212" spans="2:8" ht="12.75" customHeight="1">
      <c r="B212" s="108">
        <v>150.25</v>
      </c>
      <c r="C212" s="18">
        <v>150.05</v>
      </c>
      <c r="D212" s="103">
        <v>2719.24210736711</v>
      </c>
      <c r="E212" s="18">
        <v>29.1497989813243</v>
      </c>
      <c r="F212" s="119">
        <f t="shared" si="1"/>
        <v>54.984639107739895</v>
      </c>
      <c r="G212" s="119"/>
      <c r="H212" s="119"/>
    </row>
    <row r="213" spans="2:8" ht="12.75" customHeight="1">
      <c r="B213" s="108">
        <v>153.25</v>
      </c>
      <c r="C213" s="18">
        <v>153.05</v>
      </c>
      <c r="D213" s="103">
        <v>2802.69580352226</v>
      </c>
      <c r="E213" s="18">
        <v>26.2387000329648</v>
      </c>
      <c r="F213" s="119">
        <f t="shared" si="1"/>
        <v>83.45369615515028</v>
      </c>
      <c r="G213" s="119"/>
      <c r="H213" s="119"/>
    </row>
    <row r="214" spans="2:8" ht="12.75" customHeight="1">
      <c r="B214" s="108">
        <v>155.25</v>
      </c>
      <c r="C214" s="18">
        <v>155.05</v>
      </c>
      <c r="D214" s="103">
        <v>2858.94702011151</v>
      </c>
      <c r="E214" s="18">
        <v>27.3113937265823</v>
      </c>
      <c r="F214" s="119">
        <f t="shared" si="1"/>
        <v>56.25121658924991</v>
      </c>
      <c r="G214" s="119"/>
      <c r="H214" s="119"/>
    </row>
    <row r="215" spans="2:8" ht="12.75" customHeight="1">
      <c r="B215" s="108">
        <v>158.25</v>
      </c>
      <c r="C215" s="18">
        <v>158.05</v>
      </c>
      <c r="D215" s="103">
        <v>2944.18090262927</v>
      </c>
      <c r="E215" s="18">
        <v>26.5276887534824</v>
      </c>
      <c r="F215" s="119">
        <f t="shared" si="1"/>
        <v>85.23388251775987</v>
      </c>
      <c r="G215" s="119"/>
      <c r="H215" s="119"/>
    </row>
    <row r="216" spans="2:8" ht="12.75" customHeight="1">
      <c r="B216" s="108">
        <v>160.25</v>
      </c>
      <c r="C216" s="18">
        <v>160.05</v>
      </c>
      <c r="D216" s="103">
        <v>3001.53372241765</v>
      </c>
      <c r="E216" s="18">
        <v>28.1</v>
      </c>
      <c r="F216" s="119">
        <f t="shared" si="1"/>
        <v>57.3528197883802</v>
      </c>
      <c r="G216" s="119"/>
      <c r="H216" s="119"/>
    </row>
    <row r="217" spans="2:8" ht="12.75" customHeight="1">
      <c r="B217" s="108">
        <v>163.25</v>
      </c>
      <c r="C217" s="18">
        <v>163.05</v>
      </c>
      <c r="D217" s="103">
        <v>3088.28373688766</v>
      </c>
      <c r="E217" s="18">
        <v>23.8767428299806</v>
      </c>
      <c r="F217" s="119">
        <f t="shared" si="1"/>
        <v>86.75001447000977</v>
      </c>
      <c r="G217" s="119"/>
      <c r="H217" s="119"/>
    </row>
    <row r="218" spans="2:8" ht="12.75" customHeight="1">
      <c r="B218" s="108">
        <v>165.25</v>
      </c>
      <c r="C218" s="18">
        <v>165.05</v>
      </c>
      <c r="D218" s="103">
        <v>3146.55200173841</v>
      </c>
      <c r="E218" s="18">
        <v>23.2</v>
      </c>
      <c r="F218" s="119">
        <f t="shared" si="1"/>
        <v>58.268264850750256</v>
      </c>
      <c r="G218" s="119"/>
      <c r="H218" s="119"/>
    </row>
    <row r="219" spans="2:8" ht="12.75" customHeight="1">
      <c r="B219" s="108">
        <v>201.25</v>
      </c>
      <c r="C219" s="18">
        <v>177.95</v>
      </c>
      <c r="D219" s="103">
        <v>3528.34767833002</v>
      </c>
      <c r="E219" s="18">
        <v>22.2572721123487</v>
      </c>
      <c r="F219" s="119">
        <f t="shared" si="1"/>
        <v>381.79567659160966</v>
      </c>
      <c r="G219" s="119"/>
      <c r="H219" s="119"/>
    </row>
    <row r="220" spans="2:8" ht="12.75" customHeight="1">
      <c r="B220" s="108">
        <v>205.25</v>
      </c>
      <c r="C220" s="18">
        <v>179.95</v>
      </c>
      <c r="D220" s="103">
        <v>3588.1012179308</v>
      </c>
      <c r="E220" s="18">
        <v>28.6306475392</v>
      </c>
      <c r="F220" s="119">
        <f t="shared" si="1"/>
        <v>59.753539600780186</v>
      </c>
      <c r="G220" s="119"/>
      <c r="H220" s="119"/>
    </row>
    <row r="221" spans="2:8" ht="12.75" customHeight="1">
      <c r="B221" s="108">
        <v>208.25</v>
      </c>
      <c r="C221" s="18">
        <v>182.95</v>
      </c>
      <c r="D221" s="103">
        <v>3677.81707177406</v>
      </c>
      <c r="E221" s="18">
        <v>23.953857004</v>
      </c>
      <c r="F221" s="119">
        <f t="shared" si="1"/>
        <v>89.71585384325999</v>
      </c>
      <c r="G221" s="119"/>
      <c r="H221" s="119"/>
    </row>
    <row r="222" spans="2:8" ht="12.75" customHeight="1">
      <c r="B222" s="108">
        <v>210.25</v>
      </c>
      <c r="C222" s="18">
        <v>184.95</v>
      </c>
      <c r="D222" s="103">
        <v>3737.63428195467</v>
      </c>
      <c r="E222" s="18">
        <v>28.2384168431138</v>
      </c>
      <c r="F222" s="119">
        <f t="shared" si="1"/>
        <v>59.81721018060989</v>
      </c>
      <c r="G222" s="119"/>
      <c r="H222" s="119"/>
    </row>
    <row r="223" spans="2:8" ht="12.75" customHeight="1">
      <c r="B223" s="108">
        <v>213.25</v>
      </c>
      <c r="C223" s="18">
        <v>187.95</v>
      </c>
      <c r="D223" s="103">
        <v>3827.2858242298</v>
      </c>
      <c r="E223" s="18">
        <v>25.7</v>
      </c>
      <c r="F223" s="119">
        <f t="shared" si="1"/>
        <v>89.65154227512994</v>
      </c>
      <c r="G223" s="119"/>
      <c r="H223" s="119"/>
    </row>
    <row r="224" spans="2:8" ht="12.75" customHeight="1">
      <c r="B224" s="108">
        <v>215.25</v>
      </c>
      <c r="C224" s="18">
        <v>189.95</v>
      </c>
      <c r="D224" s="103">
        <v>3886.95658761134</v>
      </c>
      <c r="E224" s="18">
        <v>26.7755226631111</v>
      </c>
      <c r="F224" s="119">
        <f t="shared" si="1"/>
        <v>59.67076338154038</v>
      </c>
      <c r="G224" s="119"/>
      <c r="H224" s="119"/>
    </row>
    <row r="225" spans="2:8" ht="12.75" customHeight="1">
      <c r="B225" s="108">
        <v>218.25</v>
      </c>
      <c r="C225" s="18">
        <v>192.95</v>
      </c>
      <c r="D225" s="103">
        <v>3976.2399118772</v>
      </c>
      <c r="E225" s="18">
        <v>25.8377933097345</v>
      </c>
      <c r="F225" s="119">
        <f t="shared" si="1"/>
        <v>89.28332426585985</v>
      </c>
      <c r="G225" s="119"/>
      <c r="H225" s="119"/>
    </row>
    <row r="226" spans="2:8" ht="12.75" customHeight="1">
      <c r="B226" s="108">
        <v>220.25</v>
      </c>
      <c r="C226" s="18">
        <v>194.95</v>
      </c>
      <c r="D226" s="103">
        <v>4035.57118248235</v>
      </c>
      <c r="E226" s="18">
        <v>25.0425600274914</v>
      </c>
      <c r="F226" s="119">
        <f t="shared" si="1"/>
        <v>59.331270605150166</v>
      </c>
      <c r="G226" s="119"/>
      <c r="H226" s="119"/>
    </row>
    <row r="227" spans="2:8" ht="12.75" customHeight="1">
      <c r="B227" s="108">
        <v>223.25</v>
      </c>
      <c r="C227" s="18">
        <v>197.95</v>
      </c>
      <c r="D227" s="103">
        <v>4124.21472176014</v>
      </c>
      <c r="E227" s="18">
        <v>23.1570774148861</v>
      </c>
      <c r="F227" s="119">
        <f t="shared" si="1"/>
        <v>88.64353927778939</v>
      </c>
      <c r="G227" s="119"/>
      <c r="H227" s="119"/>
    </row>
    <row r="228" spans="2:8" ht="12.75" customHeight="1">
      <c r="B228" s="108">
        <v>225.25</v>
      </c>
      <c r="C228" s="18">
        <v>199.95</v>
      </c>
      <c r="D228" s="103">
        <v>4183.03968629317</v>
      </c>
      <c r="E228" s="18">
        <v>23.3074347426311</v>
      </c>
      <c r="F228" s="119">
        <f t="shared" si="1"/>
        <v>58.82496453303065</v>
      </c>
      <c r="G228" s="119"/>
      <c r="H228" s="119"/>
    </row>
    <row r="229" spans="2:8" ht="12.75" customHeight="1">
      <c r="B229" s="108">
        <v>228.25</v>
      </c>
      <c r="C229" s="18">
        <v>202.95</v>
      </c>
      <c r="D229" s="103">
        <v>4270.81854898655</v>
      </c>
      <c r="E229" s="18">
        <v>17.3264788455696</v>
      </c>
      <c r="F229" s="119">
        <f t="shared" si="1"/>
        <v>87.77886269337978</v>
      </c>
      <c r="G229" s="119"/>
      <c r="H229" s="119"/>
    </row>
    <row r="230" spans="2:8" ht="12.75" customHeight="1">
      <c r="B230" s="108">
        <v>230.25</v>
      </c>
      <c r="C230" s="18">
        <v>204.95</v>
      </c>
      <c r="D230" s="103">
        <v>4329.00658011335</v>
      </c>
      <c r="E230" s="18">
        <v>25.1763986417709</v>
      </c>
      <c r="F230" s="119">
        <f t="shared" si="1"/>
        <v>58.188031126799615</v>
      </c>
      <c r="G230" s="119"/>
      <c r="H230" s="119"/>
    </row>
    <row r="231" spans="2:8" ht="12.75" customHeight="1">
      <c r="B231" s="108">
        <v>233.25</v>
      </c>
      <c r="C231" s="18">
        <v>207.95</v>
      </c>
      <c r="D231" s="103">
        <v>4415.75807392837</v>
      </c>
      <c r="E231" s="18">
        <v>25.7464877668342</v>
      </c>
      <c r="F231" s="119">
        <f t="shared" si="1"/>
        <v>86.7514938150207</v>
      </c>
      <c r="G231" s="119"/>
      <c r="H231" s="119"/>
    </row>
    <row r="232" spans="2:8" ht="12.75" customHeight="1">
      <c r="B232" s="108">
        <v>235.25</v>
      </c>
      <c r="C232" s="18">
        <v>209.95</v>
      </c>
      <c r="D232" s="103">
        <v>4473.22547555646</v>
      </c>
      <c r="E232" s="18">
        <v>27.4000013258064</v>
      </c>
      <c r="F232" s="119">
        <f t="shared" si="1"/>
        <v>57.46740162808965</v>
      </c>
      <c r="G232" s="119"/>
      <c r="H232" s="119"/>
    </row>
    <row r="233" spans="2:8" ht="12.75" customHeight="1">
      <c r="B233" s="108">
        <v>238.25</v>
      </c>
      <c r="C233" s="18">
        <v>212.95</v>
      </c>
      <c r="D233" s="103">
        <v>4558.86581942149</v>
      </c>
      <c r="E233" s="18">
        <v>23.2687224</v>
      </c>
      <c r="F233" s="119">
        <f aca="true" t="shared" si="2" ref="F233:F254">D233-D232</f>
        <v>85.64034386503045</v>
      </c>
      <c r="G233" s="119"/>
      <c r="H233" s="119"/>
    </row>
    <row r="234" spans="2:8" ht="12.75" customHeight="1">
      <c r="B234" s="108">
        <v>240.25</v>
      </c>
      <c r="C234" s="18">
        <v>214.95</v>
      </c>
      <c r="D234" s="103">
        <v>4615.58736397995</v>
      </c>
      <c r="E234" s="18">
        <v>26.9255148316759</v>
      </c>
      <c r="F234" s="119">
        <f t="shared" si="2"/>
        <v>56.721544558459755</v>
      </c>
      <c r="G234" s="119"/>
      <c r="H234" s="119"/>
    </row>
    <row r="235" spans="2:8" ht="12.75" customHeight="1">
      <c r="B235" s="108">
        <v>243.25</v>
      </c>
      <c r="C235" s="18">
        <v>217.95</v>
      </c>
      <c r="D235" s="103">
        <v>4700.12958796588</v>
      </c>
      <c r="E235" s="18">
        <v>21.687780017866</v>
      </c>
      <c r="F235" s="119">
        <f t="shared" si="2"/>
        <v>84.54222398592992</v>
      </c>
      <c r="G235" s="119"/>
      <c r="H235" s="119"/>
    </row>
    <row r="236" spans="2:8" ht="12.75" customHeight="1">
      <c r="B236" s="108">
        <v>245.25</v>
      </c>
      <c r="C236" s="18">
        <v>219.95</v>
      </c>
      <c r="D236" s="103">
        <v>4756.15084568535</v>
      </c>
      <c r="E236" s="18">
        <v>22.7791959096921</v>
      </c>
      <c r="F236" s="119">
        <f t="shared" si="2"/>
        <v>56.02125771946976</v>
      </c>
      <c r="G236" s="119"/>
      <c r="H236" s="119"/>
    </row>
    <row r="237" spans="2:8" ht="12.75" customHeight="1">
      <c r="B237" s="108">
        <v>248.25</v>
      </c>
      <c r="C237" s="18">
        <v>222.75</v>
      </c>
      <c r="D237" s="103">
        <v>4834.16799630577</v>
      </c>
      <c r="E237" s="18">
        <v>21.9572166131737</v>
      </c>
      <c r="F237" s="119">
        <f t="shared" si="2"/>
        <v>78.01715062042058</v>
      </c>
      <c r="G237" s="119"/>
      <c r="H237" s="119"/>
    </row>
    <row r="238" spans="2:8" ht="12.75" customHeight="1">
      <c r="B238" s="108">
        <v>250.25</v>
      </c>
      <c r="C238" s="18">
        <v>224.75</v>
      </c>
      <c r="D238" s="103">
        <v>4889.63762190224</v>
      </c>
      <c r="E238" s="18">
        <v>18.8966406295082</v>
      </c>
      <c r="F238" s="119">
        <f t="shared" si="2"/>
        <v>55.469625596469996</v>
      </c>
      <c r="G238" s="119"/>
      <c r="H238" s="119"/>
    </row>
    <row r="239" spans="2:8" ht="12.75" customHeight="1">
      <c r="B239" s="108">
        <v>253.25</v>
      </c>
      <c r="C239" s="18">
        <v>227.75</v>
      </c>
      <c r="D239" s="103">
        <v>4972.52773685285</v>
      </c>
      <c r="E239" s="18">
        <v>25.31372624</v>
      </c>
      <c r="F239" s="119">
        <f t="shared" si="2"/>
        <v>82.89011495060913</v>
      </c>
      <c r="G239" s="119"/>
      <c r="H239" s="119"/>
    </row>
    <row r="240" spans="2:8" ht="12.75" customHeight="1">
      <c r="B240" s="108">
        <v>255.25</v>
      </c>
      <c r="C240" s="18">
        <v>229.75</v>
      </c>
      <c r="D240" s="103">
        <v>5027.64273346825</v>
      </c>
      <c r="E240" s="18">
        <v>27.0732394491018</v>
      </c>
      <c r="F240" s="119">
        <f t="shared" si="2"/>
        <v>55.11499661540074</v>
      </c>
      <c r="G240" s="119"/>
      <c r="H240" s="119"/>
    </row>
    <row r="241" spans="2:8" ht="12.75" customHeight="1">
      <c r="B241" s="108">
        <v>258.25</v>
      </c>
      <c r="C241" s="18">
        <v>232.75</v>
      </c>
      <c r="D241" s="103">
        <v>5110.23128814791</v>
      </c>
      <c r="E241" s="18">
        <v>23.3711360233943</v>
      </c>
      <c r="F241" s="119">
        <f t="shared" si="2"/>
        <v>82.58855467965986</v>
      </c>
      <c r="G241" s="119"/>
      <c r="H241" s="119"/>
    </row>
    <row r="242" spans="2:8" ht="12.75" customHeight="1">
      <c r="B242" s="108">
        <v>260.25</v>
      </c>
      <c r="C242" s="18">
        <v>234.75</v>
      </c>
      <c r="D242" s="103">
        <v>5165.32672131586</v>
      </c>
      <c r="E242" s="18">
        <v>28.5504985034014</v>
      </c>
      <c r="F242" s="119">
        <f t="shared" si="2"/>
        <v>55.09543316794952</v>
      </c>
      <c r="G242" s="119"/>
      <c r="H242" s="119"/>
    </row>
    <row r="243" spans="2:8" ht="12.75" customHeight="1">
      <c r="B243" s="108">
        <v>263.25</v>
      </c>
      <c r="C243" s="18">
        <v>237.75</v>
      </c>
      <c r="D243" s="103">
        <v>5248.20908811293</v>
      </c>
      <c r="E243" s="18">
        <v>24.4180977797831</v>
      </c>
      <c r="F243" s="119">
        <f t="shared" si="2"/>
        <v>82.88236679707006</v>
      </c>
      <c r="G243" s="119"/>
      <c r="H243" s="119"/>
    </row>
    <row r="244" spans="2:8" ht="12.75" customHeight="1">
      <c r="B244" s="108">
        <v>265.25</v>
      </c>
      <c r="C244" s="18">
        <v>239.75</v>
      </c>
      <c r="D244" s="103">
        <v>5303.74742319104</v>
      </c>
      <c r="E244" s="18">
        <v>28.4352763129094</v>
      </c>
      <c r="F244" s="119">
        <f t="shared" si="2"/>
        <v>55.53833507811032</v>
      </c>
      <c r="G244" s="119"/>
      <c r="H244" s="119"/>
    </row>
    <row r="245" spans="2:8" ht="12.75" customHeight="1">
      <c r="B245" s="108">
        <v>268.25</v>
      </c>
      <c r="C245" s="18">
        <v>242.75</v>
      </c>
      <c r="D245" s="103">
        <v>5387.72212882997</v>
      </c>
      <c r="E245" s="18">
        <v>29.5064913335099</v>
      </c>
      <c r="F245" s="119">
        <f t="shared" si="2"/>
        <v>83.97470563892966</v>
      </c>
      <c r="G245" s="119"/>
      <c r="H245" s="119"/>
    </row>
    <row r="246" spans="2:8" ht="12.75" customHeight="1">
      <c r="B246" s="108">
        <v>270.25</v>
      </c>
      <c r="C246" s="18">
        <v>244.75</v>
      </c>
      <c r="D246" s="103">
        <v>5444.30948859984</v>
      </c>
      <c r="E246" s="18">
        <v>29.6443837187879</v>
      </c>
      <c r="F246" s="119">
        <f t="shared" si="2"/>
        <v>56.58735976987009</v>
      </c>
      <c r="G246" s="119"/>
      <c r="H246" s="119"/>
    </row>
    <row r="247" spans="2:8" ht="12.75" customHeight="1">
      <c r="B247" s="108">
        <v>273.25</v>
      </c>
      <c r="C247" s="18">
        <v>247.75</v>
      </c>
      <c r="D247" s="103">
        <v>5530.40319454095</v>
      </c>
      <c r="E247" s="18">
        <v>22.9987987159748</v>
      </c>
      <c r="F247" s="119">
        <f t="shared" si="2"/>
        <v>86.09370594110987</v>
      </c>
      <c r="G247" s="119"/>
      <c r="H247" s="119"/>
    </row>
    <row r="248" spans="2:8" ht="12.75" customHeight="1">
      <c r="B248" s="108">
        <v>275.25</v>
      </c>
      <c r="C248" s="18">
        <v>249.75</v>
      </c>
      <c r="D248" s="103">
        <v>5588.80640880818</v>
      </c>
      <c r="E248" s="18">
        <v>27.2951323172628</v>
      </c>
      <c r="F248" s="119">
        <f t="shared" si="2"/>
        <v>58.403214267230396</v>
      </c>
      <c r="G248" s="119"/>
      <c r="H248" s="119"/>
    </row>
    <row r="249" spans="2:8" ht="12.75" customHeight="1">
      <c r="B249" s="108">
        <v>278.25</v>
      </c>
      <c r="C249" s="18">
        <v>252.75</v>
      </c>
      <c r="D249" s="103">
        <v>5678.30007964794</v>
      </c>
      <c r="E249" s="18">
        <v>28.0651229059459</v>
      </c>
      <c r="F249" s="119">
        <f t="shared" si="2"/>
        <v>89.49367083975994</v>
      </c>
      <c r="G249" s="119"/>
      <c r="H249" s="119"/>
    </row>
    <row r="250" spans="2:8" ht="12.75" customHeight="1">
      <c r="B250" s="108">
        <v>280.25</v>
      </c>
      <c r="C250" s="18">
        <v>254.75</v>
      </c>
      <c r="D250" s="103">
        <v>5739.46452684215</v>
      </c>
      <c r="E250" s="18">
        <v>28.0996959939509</v>
      </c>
      <c r="F250" s="119">
        <f t="shared" si="2"/>
        <v>61.16444719420997</v>
      </c>
      <c r="G250" s="119"/>
      <c r="H250" s="119"/>
    </row>
    <row r="251" spans="2:8" ht="12.75" customHeight="1">
      <c r="B251" s="108">
        <v>295.25</v>
      </c>
      <c r="C251" s="18">
        <v>255.25</v>
      </c>
      <c r="D251" s="103">
        <v>5754.96895190602</v>
      </c>
      <c r="E251" s="18">
        <v>16.9</v>
      </c>
      <c r="F251" s="119">
        <f t="shared" si="2"/>
        <v>15.504425063870258</v>
      </c>
      <c r="G251" s="119"/>
      <c r="H251" s="119"/>
    </row>
    <row r="252" spans="2:8" ht="12.75" customHeight="1">
      <c r="B252" s="108">
        <v>298.25</v>
      </c>
      <c r="C252" s="18">
        <v>258.25</v>
      </c>
      <c r="D252" s="103">
        <v>5850.0191042124</v>
      </c>
      <c r="E252" s="18">
        <v>33</v>
      </c>
      <c r="F252" s="119">
        <f t="shared" si="2"/>
        <v>95.05015230637946</v>
      </c>
      <c r="G252" s="119"/>
      <c r="H252" s="119"/>
    </row>
    <row r="253" spans="2:8" ht="12.75" customHeight="1">
      <c r="B253" s="108">
        <v>303.25</v>
      </c>
      <c r="C253" s="18">
        <v>260.75</v>
      </c>
      <c r="D253" s="103">
        <v>5932.23248139325</v>
      </c>
      <c r="E253" s="18">
        <v>27</v>
      </c>
      <c r="F253" s="119">
        <f t="shared" si="2"/>
        <v>82.21337718085033</v>
      </c>
      <c r="G253" s="119"/>
      <c r="H253" s="119"/>
    </row>
    <row r="254" spans="2:8" ht="12.75" customHeight="1">
      <c r="B254" s="108">
        <v>305.5</v>
      </c>
      <c r="C254" s="18">
        <v>263</v>
      </c>
      <c r="D254" s="103">
        <v>6008.94217398661</v>
      </c>
      <c r="E254" s="18">
        <v>27</v>
      </c>
      <c r="F254" s="119">
        <f t="shared" si="2"/>
        <v>76.70969259336016</v>
      </c>
      <c r="G254" s="119"/>
      <c r="H254" s="119"/>
    </row>
    <row r="255" spans="2:5" ht="12.75" customHeight="1">
      <c r="B255" s="108">
        <v>306.75</v>
      </c>
      <c r="C255" s="18">
        <v>264.25</v>
      </c>
      <c r="D255" s="103">
        <v>6052.80139591751</v>
      </c>
      <c r="E255" s="18">
        <v>31.6810551097276</v>
      </c>
    </row>
    <row r="256" spans="2:5" ht="12.75" customHeight="1">
      <c r="B256" s="108">
        <v>308</v>
      </c>
      <c r="C256" s="18">
        <v>265.5</v>
      </c>
      <c r="D256" s="103">
        <v>6097.62625280405</v>
      </c>
      <c r="E256" s="18">
        <v>29</v>
      </c>
    </row>
    <row r="257" spans="2:5" ht="12.75" customHeight="1">
      <c r="B257" s="108">
        <v>308.25</v>
      </c>
      <c r="C257" s="18">
        <v>265.75</v>
      </c>
      <c r="D257" s="103">
        <v>6106.71273022554</v>
      </c>
      <c r="E257" s="18">
        <v>28.55035304</v>
      </c>
    </row>
    <row r="258" spans="2:5" ht="12.75" customHeight="1">
      <c r="B258" s="108">
        <v>310.5</v>
      </c>
      <c r="C258" s="18">
        <v>268</v>
      </c>
      <c r="D258" s="103">
        <v>6190.4332330073</v>
      </c>
      <c r="E258" s="18">
        <v>26</v>
      </c>
    </row>
    <row r="259" spans="2:5" ht="12.75" customHeight="1">
      <c r="B259" s="108">
        <v>313</v>
      </c>
      <c r="C259" s="18">
        <v>270.5</v>
      </c>
      <c r="D259" s="103">
        <v>6287.90900861013</v>
      </c>
      <c r="E259" s="18">
        <v>25</v>
      </c>
    </row>
    <row r="260" spans="2:5" ht="12.75" customHeight="1">
      <c r="B260" s="108">
        <v>313.25</v>
      </c>
      <c r="C260" s="18">
        <v>270.75</v>
      </c>
      <c r="D260" s="103">
        <v>6297.93561458584</v>
      </c>
      <c r="E260" s="18">
        <v>25.1493861924324</v>
      </c>
    </row>
    <row r="261" spans="2:5" ht="12.75" customHeight="1">
      <c r="B261" s="108">
        <v>315.5</v>
      </c>
      <c r="C261" s="18">
        <v>273</v>
      </c>
      <c r="D261" s="103">
        <v>6390.64092740975</v>
      </c>
      <c r="E261" s="18">
        <v>29</v>
      </c>
    </row>
    <row r="262" spans="2:5" ht="12.75" customHeight="1">
      <c r="B262" s="108">
        <v>316.75</v>
      </c>
      <c r="C262" s="18">
        <v>274.25</v>
      </c>
      <c r="D262" s="103">
        <v>6444.17324176125</v>
      </c>
      <c r="E262" s="18">
        <v>34.4</v>
      </c>
    </row>
    <row r="263" spans="2:5" ht="12.75" customHeight="1">
      <c r="B263" s="108">
        <v>318</v>
      </c>
      <c r="C263" s="18">
        <v>275.5</v>
      </c>
      <c r="D263" s="103">
        <v>6499.25950042425</v>
      </c>
      <c r="E263" s="18">
        <v>30</v>
      </c>
    </row>
    <row r="264" spans="2:5" ht="12.75" customHeight="1">
      <c r="B264" s="108">
        <v>318.25</v>
      </c>
      <c r="C264" s="18">
        <v>275.75</v>
      </c>
      <c r="D264" s="103">
        <v>6510.47072873212</v>
      </c>
      <c r="E264" s="18">
        <v>30.3945669297087</v>
      </c>
    </row>
    <row r="265" spans="2:5" ht="12.75" customHeight="1">
      <c r="B265" s="108">
        <v>320.5</v>
      </c>
      <c r="C265" s="18">
        <v>278</v>
      </c>
      <c r="D265" s="103">
        <v>6614.44014226774</v>
      </c>
      <c r="E265" s="18">
        <v>30</v>
      </c>
    </row>
    <row r="266" spans="2:5" ht="12.75" customHeight="1">
      <c r="B266" s="108">
        <v>321.75</v>
      </c>
      <c r="C266" s="18">
        <v>279.25</v>
      </c>
      <c r="D266" s="103">
        <v>6674.71501966873</v>
      </c>
      <c r="E266" s="18">
        <v>35.4</v>
      </c>
    </row>
    <row r="267" spans="2:5" ht="12.75" customHeight="1">
      <c r="B267" s="108">
        <v>323</v>
      </c>
      <c r="C267" s="18">
        <v>280.5</v>
      </c>
      <c r="D267" s="103">
        <v>6736.90494246266</v>
      </c>
      <c r="E267" s="18">
        <v>30</v>
      </c>
    </row>
    <row r="268" spans="2:5" ht="12.75" customHeight="1">
      <c r="B268" s="108">
        <v>323.25</v>
      </c>
      <c r="C268" s="18">
        <v>280.75</v>
      </c>
      <c r="D268" s="103">
        <v>6749.58128828237</v>
      </c>
      <c r="E268" s="18">
        <v>29.8459285374757</v>
      </c>
    </row>
    <row r="269" spans="2:5" ht="12.75" customHeight="1">
      <c r="B269" s="108">
        <v>324.55</v>
      </c>
      <c r="C269" s="18">
        <v>282.05</v>
      </c>
      <c r="D269" s="103">
        <v>6816.82710927915</v>
      </c>
      <c r="E269" s="18">
        <v>39.4279262276481</v>
      </c>
    </row>
    <row r="270" spans="2:5" ht="12.75" customHeight="1">
      <c r="B270" s="108">
        <v>325.5</v>
      </c>
      <c r="C270" s="18">
        <v>283</v>
      </c>
      <c r="D270" s="103">
        <v>6867.42446769005</v>
      </c>
      <c r="E270" s="18">
        <v>25</v>
      </c>
    </row>
    <row r="271" spans="2:5" ht="12.75" customHeight="1">
      <c r="B271" s="108">
        <v>326.75</v>
      </c>
      <c r="C271" s="18">
        <v>284.25</v>
      </c>
      <c r="D271" s="103">
        <v>6935.95926025321</v>
      </c>
      <c r="E271" s="18">
        <v>35.9049159032368</v>
      </c>
    </row>
    <row r="272" spans="2:5" ht="12.75" customHeight="1">
      <c r="B272" s="108">
        <v>328</v>
      </c>
      <c r="C272" s="18">
        <v>285.5</v>
      </c>
      <c r="D272" s="103">
        <v>7006.81959497668</v>
      </c>
      <c r="E272" s="18">
        <v>28</v>
      </c>
    </row>
    <row r="273" spans="2:5" ht="12.75" customHeight="1">
      <c r="B273" s="108">
        <v>328.25</v>
      </c>
      <c r="C273" s="18">
        <v>285.75</v>
      </c>
      <c r="D273" s="103">
        <v>7021.28041621461</v>
      </c>
      <c r="E273" s="18">
        <v>27.8</v>
      </c>
    </row>
    <row r="274" spans="2:5" ht="12.75" customHeight="1">
      <c r="B274" s="108">
        <v>329.25</v>
      </c>
      <c r="C274" s="18">
        <v>286.75</v>
      </c>
      <c r="D274" s="103">
        <v>7080.11624831339</v>
      </c>
      <c r="E274" s="18">
        <v>22.1315372084592</v>
      </c>
    </row>
    <row r="275" spans="2:5" ht="12.75" customHeight="1">
      <c r="B275" s="108">
        <v>330.5</v>
      </c>
      <c r="C275" s="18">
        <v>288</v>
      </c>
      <c r="D275" s="103">
        <v>7155.96337582038</v>
      </c>
      <c r="E275" s="18">
        <v>22</v>
      </c>
    </row>
    <row r="276" spans="2:5" ht="12.75" customHeight="1">
      <c r="B276" s="108">
        <v>331.75</v>
      </c>
      <c r="C276" s="18">
        <v>289.25</v>
      </c>
      <c r="D276" s="103">
        <v>7234.47857210469</v>
      </c>
      <c r="E276" s="18">
        <v>25.4809179563422</v>
      </c>
    </row>
    <row r="277" spans="2:5" ht="12.75" customHeight="1">
      <c r="B277" s="108">
        <v>333</v>
      </c>
      <c r="C277" s="18">
        <v>290.5</v>
      </c>
      <c r="D277" s="103">
        <v>7315.78293125249</v>
      </c>
      <c r="E277" s="18">
        <v>24</v>
      </c>
    </row>
    <row r="278" spans="2:5" ht="12.75" customHeight="1">
      <c r="B278" s="108">
        <v>333.25</v>
      </c>
      <c r="C278" s="18">
        <v>290.75</v>
      </c>
      <c r="D278" s="103">
        <v>7332.38940886685</v>
      </c>
      <c r="E278" s="18">
        <v>24.2640753355932</v>
      </c>
    </row>
    <row r="279" spans="2:5" ht="12.75" customHeight="1">
      <c r="B279" s="108">
        <v>334.55</v>
      </c>
      <c r="C279" s="18">
        <v>292.05</v>
      </c>
      <c r="D279" s="103">
        <v>7420.66122082591</v>
      </c>
      <c r="E279" s="18">
        <v>28.4493730735878</v>
      </c>
    </row>
    <row r="280" spans="2:5" ht="12.75" customHeight="1">
      <c r="B280" s="108">
        <v>335.5</v>
      </c>
      <c r="C280" s="18">
        <v>293</v>
      </c>
      <c r="D280" s="103">
        <v>7487.26137783749</v>
      </c>
      <c r="E280" s="18">
        <v>23</v>
      </c>
    </row>
    <row r="281" spans="2:5" ht="12.75" customHeight="1">
      <c r="B281" s="108">
        <v>336.75</v>
      </c>
      <c r="C281" s="18">
        <v>294.25</v>
      </c>
      <c r="D281" s="103">
        <v>7577.69570147322</v>
      </c>
      <c r="E281" s="18">
        <v>29.4295724760124</v>
      </c>
    </row>
    <row r="282" spans="2:5" ht="12.75" customHeight="1">
      <c r="B282" s="108">
        <v>338</v>
      </c>
      <c r="C282" s="18">
        <v>295.5</v>
      </c>
      <c r="D282" s="103">
        <v>7671.43978461127</v>
      </c>
      <c r="E282" s="18">
        <v>27</v>
      </c>
    </row>
    <row r="283" spans="2:5" ht="12.75" customHeight="1">
      <c r="B283" s="108">
        <v>338.25</v>
      </c>
      <c r="C283" s="18">
        <v>295.75</v>
      </c>
      <c r="D283" s="103">
        <v>7690.59798193706</v>
      </c>
      <c r="E283" s="18">
        <v>26.8496081752381</v>
      </c>
    </row>
    <row r="284" spans="2:5" ht="12.75" customHeight="1">
      <c r="B284" s="108">
        <v>339.55</v>
      </c>
      <c r="C284" s="18">
        <v>297.05</v>
      </c>
      <c r="D284" s="103">
        <v>7792.48864816936</v>
      </c>
      <c r="E284" s="18">
        <v>28.809136009375</v>
      </c>
    </row>
    <row r="285" spans="2:5" ht="12.75" customHeight="1">
      <c r="B285" s="108">
        <v>340.5</v>
      </c>
      <c r="C285" s="18">
        <v>298</v>
      </c>
      <c r="D285" s="103">
        <v>7869.41916095525</v>
      </c>
      <c r="E285" s="18">
        <v>21</v>
      </c>
    </row>
    <row r="286" spans="2:5" ht="12.75" customHeight="1">
      <c r="B286" s="108">
        <v>341.25</v>
      </c>
      <c r="C286" s="18">
        <v>298.75</v>
      </c>
      <c r="D286" s="103">
        <v>7931.67637047267</v>
      </c>
      <c r="E286" s="18">
        <v>21.6874504421053</v>
      </c>
    </row>
    <row r="287" spans="2:5" ht="12.75" customHeight="1">
      <c r="B287" s="108">
        <v>342.05</v>
      </c>
      <c r="C287" s="18">
        <v>299.55</v>
      </c>
      <c r="D287" s="103">
        <v>7999.60464205284</v>
      </c>
      <c r="E287" s="18">
        <v>13.9862016623955</v>
      </c>
    </row>
    <row r="288" spans="2:5" ht="12.75" customHeight="1">
      <c r="B288" s="108">
        <v>343</v>
      </c>
      <c r="C288" s="18">
        <v>300.5</v>
      </c>
      <c r="D288" s="103">
        <v>8082.36247540938</v>
      </c>
      <c r="E288" s="18">
        <v>23</v>
      </c>
    </row>
    <row r="289" spans="2:5" ht="12.75" customHeight="1">
      <c r="B289" s="108">
        <v>343.25</v>
      </c>
      <c r="C289" s="18">
        <v>300.75</v>
      </c>
      <c r="D289" s="103">
        <v>8104.52649648318</v>
      </c>
      <c r="E289" s="18">
        <v>22.5284044261323</v>
      </c>
    </row>
    <row r="290" spans="2:5" ht="12.75" customHeight="1">
      <c r="B290" s="108">
        <v>344.05</v>
      </c>
      <c r="C290" s="18">
        <v>301.55</v>
      </c>
      <c r="D290" s="103">
        <v>8191.80347225</v>
      </c>
      <c r="E290" s="18">
        <v>18.9</v>
      </c>
    </row>
    <row r="291" spans="2:5" ht="12.75" customHeight="1">
      <c r="B291" s="108">
        <v>344.75</v>
      </c>
      <c r="C291" s="18">
        <v>302.25</v>
      </c>
      <c r="D291" s="103">
        <v>8264.64730625</v>
      </c>
      <c r="E291" s="18">
        <v>16.494365486351</v>
      </c>
    </row>
    <row r="292" spans="2:5" ht="12.75" customHeight="1">
      <c r="B292" s="108">
        <v>345.5</v>
      </c>
      <c r="C292" s="18">
        <v>303</v>
      </c>
      <c r="D292" s="103">
        <v>8343.0041</v>
      </c>
      <c r="E292" s="18">
        <v>8</v>
      </c>
    </row>
    <row r="293" spans="2:5" ht="12.75" customHeight="1">
      <c r="B293" s="108">
        <v>346.25</v>
      </c>
      <c r="C293" s="18">
        <v>303.75</v>
      </c>
      <c r="D293" s="103">
        <v>8421.68140625</v>
      </c>
      <c r="E293" s="18">
        <v>6.57134733307742</v>
      </c>
    </row>
    <row r="294" spans="2:5" ht="12.75" customHeight="1">
      <c r="B294" s="108">
        <v>347.05</v>
      </c>
      <c r="C294" s="18">
        <v>304.55</v>
      </c>
      <c r="D294" s="103">
        <v>8505.95714225</v>
      </c>
      <c r="E294" s="18">
        <v>9.06105569523809</v>
      </c>
    </row>
    <row r="295" spans="2:5" ht="12.75" customHeight="1">
      <c r="B295" s="108">
        <v>348</v>
      </c>
      <c r="C295" s="18">
        <v>305.5</v>
      </c>
      <c r="D295" s="103">
        <v>8606.508225</v>
      </c>
      <c r="E295" s="18">
        <v>9</v>
      </c>
    </row>
    <row r="296" spans="2:5" ht="12.75" customHeight="1">
      <c r="B296" s="108">
        <v>348.05</v>
      </c>
      <c r="C296" s="18">
        <v>305.55</v>
      </c>
      <c r="D296" s="103">
        <v>8611.81463225</v>
      </c>
      <c r="E296" s="18">
        <v>6.33361123494777</v>
      </c>
    </row>
    <row r="297" spans="2:5" ht="12.75" customHeight="1">
      <c r="B297" s="108">
        <v>348.25</v>
      </c>
      <c r="C297" s="18">
        <v>305.75</v>
      </c>
      <c r="D297" s="103">
        <v>8633.05450625</v>
      </c>
      <c r="E297" s="18">
        <v>8.96834968615385</v>
      </c>
    </row>
    <row r="298" spans="2:5" ht="12.75" customHeight="1">
      <c r="B298" s="108">
        <v>349.05</v>
      </c>
      <c r="C298" s="18">
        <v>306.55</v>
      </c>
      <c r="D298" s="103">
        <v>8718.24192225</v>
      </c>
      <c r="E298" s="18">
        <v>8.32580614074784</v>
      </c>
    </row>
    <row r="299" spans="2:5" ht="12.75" customHeight="1">
      <c r="B299" s="108">
        <v>349.75</v>
      </c>
      <c r="C299" s="18">
        <v>307.25</v>
      </c>
      <c r="D299" s="103">
        <v>8793.08005625</v>
      </c>
      <c r="E299" s="18">
        <v>9.94312402424242</v>
      </c>
    </row>
    <row r="300" spans="2:5" ht="12.75" customHeight="1">
      <c r="B300" s="108">
        <v>350.5</v>
      </c>
      <c r="C300" s="18">
        <v>308</v>
      </c>
      <c r="D300" s="103">
        <v>8873.5736</v>
      </c>
      <c r="E300" s="18">
        <v>11</v>
      </c>
    </row>
    <row r="301" spans="2:5" ht="12.75" customHeight="1">
      <c r="B301" s="108">
        <v>351.25</v>
      </c>
      <c r="C301" s="18">
        <v>308.75</v>
      </c>
      <c r="D301" s="103">
        <v>8954.38765625</v>
      </c>
      <c r="E301" s="18">
        <v>11.5164670199806</v>
      </c>
    </row>
    <row r="302" spans="2:5" ht="12.75" customHeight="1">
      <c r="B302" s="108">
        <v>352.05</v>
      </c>
      <c r="C302" s="18">
        <v>309.55</v>
      </c>
      <c r="D302" s="103">
        <v>9040.94259225</v>
      </c>
      <c r="E302" s="18">
        <v>12.7</v>
      </c>
    </row>
    <row r="303" spans="2:5" ht="12.75" customHeight="1">
      <c r="B303" s="108">
        <v>353</v>
      </c>
      <c r="C303" s="18">
        <v>310.5</v>
      </c>
      <c r="D303" s="103">
        <v>9144.200225</v>
      </c>
      <c r="E303" s="18">
        <v>13</v>
      </c>
    </row>
    <row r="304" spans="2:5" ht="12.75" customHeight="1">
      <c r="B304" s="108">
        <v>353.25</v>
      </c>
      <c r="C304" s="18">
        <v>310.75</v>
      </c>
      <c r="D304" s="103">
        <v>9171.45875625</v>
      </c>
      <c r="E304" s="18">
        <v>13.0526991509489</v>
      </c>
    </row>
    <row r="305" spans="2:5" ht="12.75" customHeight="1">
      <c r="B305" s="108">
        <v>354.05</v>
      </c>
      <c r="C305" s="18">
        <v>311.55</v>
      </c>
      <c r="D305" s="103">
        <v>9258.92537225</v>
      </c>
      <c r="E305" s="18">
        <v>16.56709860059</v>
      </c>
    </row>
    <row r="306" spans="2:5" ht="12.75" customHeight="1">
      <c r="B306" s="108">
        <v>354.75</v>
      </c>
      <c r="C306" s="18">
        <v>312.25</v>
      </c>
      <c r="D306" s="103">
        <v>9335.75780625</v>
      </c>
      <c r="E306" s="18">
        <v>17.88461625</v>
      </c>
    </row>
    <row r="307" spans="2:5" ht="12.75" customHeight="1">
      <c r="B307" s="108">
        <v>355.5</v>
      </c>
      <c r="C307" s="18">
        <v>313</v>
      </c>
      <c r="D307" s="103">
        <v>9418.3881</v>
      </c>
      <c r="E307" s="18">
        <v>11</v>
      </c>
    </row>
    <row r="308" spans="2:5" ht="12.75" customHeight="1">
      <c r="B308" s="108">
        <v>356.25</v>
      </c>
      <c r="C308" s="18">
        <v>313.75</v>
      </c>
      <c r="D308" s="103">
        <v>9501.33890625</v>
      </c>
      <c r="E308" s="18">
        <v>7.53808818785425</v>
      </c>
    </row>
    <row r="309" spans="2:5" ht="12.75" customHeight="1">
      <c r="B309" s="108">
        <v>357.05</v>
      </c>
      <c r="C309" s="18">
        <v>314.55</v>
      </c>
      <c r="D309" s="103">
        <v>9590.17304225</v>
      </c>
      <c r="E309" s="18">
        <v>10.4</v>
      </c>
    </row>
    <row r="310" spans="2:5" ht="12.75" customHeight="1">
      <c r="B310" s="108">
        <v>358</v>
      </c>
      <c r="C310" s="18">
        <v>315.5</v>
      </c>
      <c r="D310" s="103">
        <v>9696.137225</v>
      </c>
      <c r="E310" s="18">
        <v>13</v>
      </c>
    </row>
    <row r="311" spans="2:5" ht="12.75" customHeight="1">
      <c r="B311" s="108">
        <v>358.25</v>
      </c>
      <c r="C311" s="18">
        <v>315.75</v>
      </c>
      <c r="D311" s="103">
        <v>9724.10800625</v>
      </c>
      <c r="E311" s="18">
        <v>12.9260830805333</v>
      </c>
    </row>
    <row r="312" spans="2:5" ht="12.75" customHeight="1">
      <c r="B312" s="108">
        <v>359.05</v>
      </c>
      <c r="C312" s="18">
        <v>316.55</v>
      </c>
      <c r="D312" s="103">
        <v>9813.85382225</v>
      </c>
      <c r="E312" s="18">
        <v>12.5943356201869</v>
      </c>
    </row>
    <row r="313" spans="2:5" ht="12.75" customHeight="1">
      <c r="B313" s="108">
        <v>359.75</v>
      </c>
      <c r="C313" s="18">
        <v>317.25</v>
      </c>
      <c r="D313" s="103">
        <v>9892.68055625</v>
      </c>
      <c r="E313" s="18">
        <v>11.7689946523077</v>
      </c>
    </row>
    <row r="314" spans="2:5" ht="12.75" customHeight="1">
      <c r="B314" s="108">
        <v>360.5</v>
      </c>
      <c r="C314" s="18">
        <v>318</v>
      </c>
      <c r="D314" s="103">
        <v>9977.4476</v>
      </c>
      <c r="E314" s="18">
        <v>11</v>
      </c>
    </row>
    <row r="315" spans="2:5" ht="12.75" customHeight="1">
      <c r="B315" s="108">
        <v>363</v>
      </c>
      <c r="C315" s="18">
        <v>320.5</v>
      </c>
      <c r="D315" s="103">
        <v>10262.319225</v>
      </c>
      <c r="E315" s="18">
        <v>10</v>
      </c>
    </row>
    <row r="316" spans="2:5" ht="12.75" customHeight="1">
      <c r="B316" s="108">
        <v>363.25</v>
      </c>
      <c r="C316" s="18">
        <v>320.75</v>
      </c>
      <c r="D316" s="103">
        <v>10291.00225625</v>
      </c>
      <c r="E316" s="18">
        <v>9.53926129321101</v>
      </c>
    </row>
    <row r="317" spans="2:5" ht="12.75" customHeight="1">
      <c r="B317" s="108">
        <v>364.05</v>
      </c>
      <c r="C317" s="18">
        <v>321.55</v>
      </c>
      <c r="D317" s="103">
        <v>10383.02727225</v>
      </c>
      <c r="E317" s="18">
        <v>8.67889841540436</v>
      </c>
    </row>
    <row r="318" spans="2:5" ht="12.75" customHeight="1">
      <c r="B318" s="108">
        <v>364.75</v>
      </c>
      <c r="C318" s="18">
        <v>322.25</v>
      </c>
      <c r="D318" s="103">
        <v>10463.84830625</v>
      </c>
      <c r="E318" s="18">
        <v>9.77023771214953</v>
      </c>
    </row>
    <row r="319" spans="2:5" ht="12.75" customHeight="1">
      <c r="B319" s="108">
        <v>365.5</v>
      </c>
      <c r="C319" s="18">
        <v>323</v>
      </c>
      <c r="D319" s="103">
        <v>10550.7521</v>
      </c>
      <c r="E319" s="18">
        <v>8</v>
      </c>
    </row>
    <row r="320" spans="2:5" ht="12.75" customHeight="1">
      <c r="B320" s="108">
        <v>366.25</v>
      </c>
      <c r="C320" s="18">
        <v>323.75</v>
      </c>
      <c r="D320" s="103">
        <v>10637.97640625</v>
      </c>
      <c r="E320" s="18">
        <v>9.3</v>
      </c>
    </row>
    <row r="321" spans="2:5" ht="12.75" customHeight="1">
      <c r="B321" s="108">
        <v>367.05</v>
      </c>
      <c r="C321" s="18">
        <v>324.55</v>
      </c>
      <c r="D321" s="103">
        <v>10731.36894225</v>
      </c>
      <c r="E321" s="18">
        <v>8.4835338327553</v>
      </c>
    </row>
    <row r="322" spans="2:5" ht="12.75" customHeight="1">
      <c r="B322" s="108">
        <v>368</v>
      </c>
      <c r="C322" s="18">
        <v>325.5</v>
      </c>
      <c r="D322" s="103">
        <v>10842.746225</v>
      </c>
      <c r="E322" s="18">
        <v>10</v>
      </c>
    </row>
    <row r="323" spans="2:5" ht="12.75" customHeight="1">
      <c r="B323" s="108">
        <v>368.25</v>
      </c>
      <c r="C323" s="18">
        <v>325.75</v>
      </c>
      <c r="D323" s="103">
        <v>10872.14150625</v>
      </c>
      <c r="E323" s="18">
        <v>10.1353458253254</v>
      </c>
    </row>
    <row r="324" spans="2:5" ht="12.75" customHeight="1">
      <c r="B324" s="108">
        <v>369.05</v>
      </c>
      <c r="C324" s="18">
        <v>326.55</v>
      </c>
      <c r="D324" s="103">
        <v>10966.44572225</v>
      </c>
      <c r="E324" s="18">
        <v>14.0606810358566</v>
      </c>
    </row>
    <row r="325" spans="2:5" ht="12.75" customHeight="1">
      <c r="B325" s="108">
        <v>369.75</v>
      </c>
      <c r="C325" s="18">
        <v>327.25</v>
      </c>
      <c r="D325" s="103">
        <v>11049.26105625</v>
      </c>
      <c r="E325" s="18">
        <v>19.6254232366509</v>
      </c>
    </row>
    <row r="326" spans="2:5" ht="12.75" customHeight="1">
      <c r="B326" s="108">
        <v>370.5</v>
      </c>
      <c r="C326" s="18">
        <v>328</v>
      </c>
      <c r="D326" s="103">
        <v>11138.3016</v>
      </c>
      <c r="E326" s="18">
        <v>15</v>
      </c>
    </row>
    <row r="327" spans="2:5" ht="12.75" customHeight="1">
      <c r="B327" s="108">
        <v>371.25</v>
      </c>
      <c r="C327" s="18">
        <v>328.75</v>
      </c>
      <c r="D327" s="103">
        <v>11227.66265625</v>
      </c>
      <c r="E327" s="18">
        <v>17.841570182235</v>
      </c>
    </row>
    <row r="328" spans="2:5" ht="12.75" customHeight="1">
      <c r="B328" s="108">
        <v>372.05</v>
      </c>
      <c r="C328" s="18">
        <v>329.55</v>
      </c>
      <c r="D328" s="103">
        <v>11323.33439225</v>
      </c>
      <c r="E328" s="18">
        <v>18.1624929322314</v>
      </c>
    </row>
    <row r="329" spans="2:5" ht="12.75" customHeight="1">
      <c r="B329" s="108">
        <v>373</v>
      </c>
      <c r="C329" s="18">
        <v>330.5</v>
      </c>
      <c r="D329" s="103">
        <v>11437.418225</v>
      </c>
      <c r="E329" s="18">
        <v>14</v>
      </c>
    </row>
    <row r="330" spans="2:5" ht="12.75" customHeight="1">
      <c r="B330" s="108">
        <v>373.25</v>
      </c>
      <c r="C330" s="18">
        <v>330.75</v>
      </c>
      <c r="D330" s="103">
        <v>11467.52575625</v>
      </c>
      <c r="E330" s="18">
        <v>14.4688986033466</v>
      </c>
    </row>
    <row r="331" spans="2:5" ht="12.75" customHeight="1">
      <c r="B331" s="108">
        <v>374.05</v>
      </c>
      <c r="C331" s="18">
        <v>331.55</v>
      </c>
      <c r="D331" s="103">
        <v>11564.10917225</v>
      </c>
      <c r="E331" s="18">
        <v>22.6421196327869</v>
      </c>
    </row>
    <row r="332" spans="2:5" ht="12.75" customHeight="1">
      <c r="B332" s="108">
        <v>374.75</v>
      </c>
      <c r="C332" s="18">
        <v>332.25</v>
      </c>
      <c r="D332" s="103">
        <v>11648.91880625</v>
      </c>
      <c r="E332" s="18">
        <v>20.3</v>
      </c>
    </row>
    <row r="333" spans="2:5" ht="12.75" customHeight="1">
      <c r="B333" s="108">
        <v>375.5</v>
      </c>
      <c r="C333" s="18">
        <v>333</v>
      </c>
      <c r="D333" s="103">
        <v>11740.0961</v>
      </c>
      <c r="E333" s="18">
        <v>10</v>
      </c>
    </row>
    <row r="334" spans="2:5" ht="12.75" customHeight="1">
      <c r="B334" s="108">
        <v>376.25</v>
      </c>
      <c r="C334" s="18">
        <v>333.75</v>
      </c>
      <c r="D334" s="103">
        <v>11831.59390625</v>
      </c>
      <c r="E334" s="18">
        <v>21.9748689435114</v>
      </c>
    </row>
    <row r="335" spans="2:5" ht="12.75" customHeight="1">
      <c r="B335" s="108">
        <v>377.05</v>
      </c>
      <c r="C335" s="18">
        <v>334.55</v>
      </c>
      <c r="D335" s="103">
        <v>11929.54484225</v>
      </c>
      <c r="E335" s="18">
        <v>15.0021362674221</v>
      </c>
    </row>
    <row r="336" spans="2:5" ht="12.75" customHeight="1">
      <c r="B336" s="108">
        <v>378</v>
      </c>
      <c r="C336" s="18">
        <v>335.5</v>
      </c>
      <c r="D336" s="103">
        <v>12046.335225</v>
      </c>
      <c r="E336" s="18">
        <v>5</v>
      </c>
    </row>
    <row r="337" spans="2:5" ht="12.75" customHeight="1">
      <c r="B337" s="108">
        <v>378.25</v>
      </c>
      <c r="C337" s="18">
        <v>335.75</v>
      </c>
      <c r="D337" s="103">
        <v>12077.15500625</v>
      </c>
      <c r="E337" s="18">
        <v>5.0942126680354</v>
      </c>
    </row>
    <row r="338" spans="2:5" ht="12.75" customHeight="1">
      <c r="B338" s="108">
        <v>379.05</v>
      </c>
      <c r="C338" s="18">
        <v>336.55</v>
      </c>
      <c r="D338" s="103">
        <v>12176.01762225</v>
      </c>
      <c r="E338" s="18">
        <v>4.16765049674902</v>
      </c>
    </row>
    <row r="339" spans="2:5" ht="12.75" customHeight="1">
      <c r="B339" s="108">
        <v>380.05</v>
      </c>
      <c r="C339" s="18">
        <v>337.55</v>
      </c>
      <c r="D339" s="103">
        <v>12300.10871225</v>
      </c>
      <c r="E339" s="18">
        <v>11.2871800333333</v>
      </c>
    </row>
    <row r="340" spans="2:5" ht="12.75" customHeight="1">
      <c r="B340" s="108">
        <v>380.5</v>
      </c>
      <c r="C340" s="18">
        <v>338</v>
      </c>
      <c r="D340" s="103">
        <v>12356.1356</v>
      </c>
      <c r="E340" s="18">
        <v>3</v>
      </c>
    </row>
    <row r="341" spans="2:5" ht="12.75" customHeight="1">
      <c r="B341" s="108">
        <v>381.25</v>
      </c>
      <c r="C341" s="18">
        <v>338.75</v>
      </c>
      <c r="D341" s="103">
        <v>12449.77015625</v>
      </c>
      <c r="E341" s="18">
        <v>6.1</v>
      </c>
    </row>
    <row r="342" spans="2:5" ht="12.75" customHeight="1">
      <c r="B342" s="108">
        <v>382.05</v>
      </c>
      <c r="C342" s="18">
        <v>339.55</v>
      </c>
      <c r="D342" s="103">
        <v>12550.00029225</v>
      </c>
      <c r="E342" s="18">
        <v>3.22188049777778</v>
      </c>
    </row>
    <row r="343" spans="2:5" ht="12.75" customHeight="1">
      <c r="B343" s="108">
        <v>383</v>
      </c>
      <c r="C343" s="18">
        <v>340.5</v>
      </c>
      <c r="D343" s="103">
        <v>12669.497225</v>
      </c>
      <c r="E343" s="18">
        <v>14</v>
      </c>
    </row>
    <row r="344" spans="2:5" ht="12.75" customHeight="1">
      <c r="B344" s="108">
        <v>383.25</v>
      </c>
      <c r="C344" s="18">
        <v>340.75</v>
      </c>
      <c r="D344" s="103">
        <v>12701.02925625</v>
      </c>
      <c r="E344" s="18">
        <v>14.2320862933333</v>
      </c>
    </row>
    <row r="345" spans="2:5" ht="12.75" customHeight="1">
      <c r="B345" s="108">
        <v>384.05</v>
      </c>
      <c r="C345" s="18">
        <v>341.55</v>
      </c>
      <c r="D345" s="103">
        <v>12802.17107225</v>
      </c>
      <c r="E345" s="18">
        <v>12.9120106855586</v>
      </c>
    </row>
    <row r="346" spans="2:5" ht="12.75" customHeight="1">
      <c r="B346" s="108">
        <v>384.75</v>
      </c>
      <c r="C346" s="18">
        <v>342.25</v>
      </c>
      <c r="D346" s="103">
        <v>12890.96930625</v>
      </c>
      <c r="E346" s="18">
        <v>13.927625748072</v>
      </c>
    </row>
    <row r="347" spans="2:5" ht="12.75" customHeight="1">
      <c r="B347" s="108">
        <v>385.5</v>
      </c>
      <c r="C347" s="18">
        <v>343</v>
      </c>
      <c r="D347" s="103">
        <v>12986.4201</v>
      </c>
      <c r="E347" s="18">
        <v>15</v>
      </c>
    </row>
    <row r="348" spans="2:5" ht="12.75" customHeight="1">
      <c r="B348" s="108">
        <v>388</v>
      </c>
      <c r="C348" s="18">
        <v>344.5</v>
      </c>
      <c r="D348" s="103">
        <v>13178.283225</v>
      </c>
      <c r="E348" s="18">
        <v>14</v>
      </c>
    </row>
    <row r="349" spans="2:5" ht="12.75" customHeight="1">
      <c r="B349" s="108">
        <v>388.25</v>
      </c>
      <c r="C349" s="18">
        <v>344.75</v>
      </c>
      <c r="D349" s="103">
        <v>13210.38505625</v>
      </c>
      <c r="E349" s="18">
        <v>13.5671098116456</v>
      </c>
    </row>
    <row r="350" spans="2:5" ht="12.75" customHeight="1">
      <c r="B350" s="108">
        <v>389.05</v>
      </c>
      <c r="C350" s="18">
        <v>345.55</v>
      </c>
      <c r="D350" s="103">
        <v>13313.35023225</v>
      </c>
      <c r="E350" s="18">
        <v>14.500700002346</v>
      </c>
    </row>
    <row r="351" spans="2:5" ht="12.75" customHeight="1">
      <c r="B351" s="108">
        <v>389.75</v>
      </c>
      <c r="C351" s="18">
        <v>346.25</v>
      </c>
      <c r="D351" s="103">
        <v>13403.74390625</v>
      </c>
      <c r="E351" s="18">
        <v>16.9</v>
      </c>
    </row>
    <row r="352" spans="2:5" ht="12.75" customHeight="1">
      <c r="B352" s="108">
        <v>390.5</v>
      </c>
      <c r="C352" s="18">
        <v>347</v>
      </c>
      <c r="D352" s="103">
        <v>13500.9041</v>
      </c>
      <c r="E352" s="18">
        <v>13</v>
      </c>
    </row>
    <row r="353" spans="2:5" ht="12.75" customHeight="1">
      <c r="B353" s="108">
        <v>391.25</v>
      </c>
      <c r="C353" s="18">
        <v>347.75</v>
      </c>
      <c r="D353" s="103">
        <v>13598.38480625</v>
      </c>
      <c r="E353" s="18">
        <v>11.2112811906977</v>
      </c>
    </row>
    <row r="354" spans="2:5" ht="12.75" customHeight="1">
      <c r="B354" s="108">
        <v>392.05</v>
      </c>
      <c r="C354" s="18">
        <v>348.55</v>
      </c>
      <c r="D354" s="103">
        <v>13702.71750225</v>
      </c>
      <c r="E354" s="18">
        <v>11.4944504101266</v>
      </c>
    </row>
    <row r="355" spans="2:5" ht="12.75" customHeight="1">
      <c r="B355" s="108">
        <v>393</v>
      </c>
      <c r="C355" s="18">
        <v>349.5</v>
      </c>
      <c r="D355" s="103">
        <v>13827.086225</v>
      </c>
      <c r="E355" s="18">
        <v>13</v>
      </c>
    </row>
    <row r="356" spans="2:5" ht="12.75" customHeight="1">
      <c r="B356" s="108">
        <v>393.25</v>
      </c>
      <c r="C356" s="18">
        <v>349.75</v>
      </c>
      <c r="D356" s="103">
        <v>13859.90030625</v>
      </c>
      <c r="E356" s="18">
        <v>12.571299116973</v>
      </c>
    </row>
    <row r="357" spans="2:5" ht="12.75" customHeight="1">
      <c r="B357" s="108">
        <v>394.05</v>
      </c>
      <c r="C357" s="18">
        <v>350.55</v>
      </c>
      <c r="D357" s="103">
        <v>13965.14468225</v>
      </c>
      <c r="E357" s="18">
        <v>11.1824404220672</v>
      </c>
    </row>
    <row r="358" spans="2:5" ht="12.75" customHeight="1">
      <c r="B358" s="108">
        <v>394.75</v>
      </c>
      <c r="C358" s="18">
        <v>351.25</v>
      </c>
      <c r="D358" s="103">
        <v>14057.53265625</v>
      </c>
      <c r="E358" s="18">
        <v>11.782120851341</v>
      </c>
    </row>
    <row r="359" spans="2:5" ht="12.75" customHeight="1">
      <c r="B359" s="108">
        <v>395.5</v>
      </c>
      <c r="C359" s="18">
        <v>352</v>
      </c>
      <c r="D359" s="103">
        <v>14156.8296</v>
      </c>
      <c r="E359" s="18">
        <v>12</v>
      </c>
    </row>
    <row r="360" spans="2:5" ht="12.75" customHeight="1">
      <c r="B360" s="108">
        <v>396.25</v>
      </c>
      <c r="C360" s="18">
        <v>352.75</v>
      </c>
      <c r="D360" s="103">
        <v>14256.44705625</v>
      </c>
      <c r="E360" s="18">
        <v>15.4644852</v>
      </c>
    </row>
    <row r="361" spans="2:5" ht="12.75" customHeight="1">
      <c r="B361" s="108">
        <v>398</v>
      </c>
      <c r="C361" s="18">
        <v>354.5</v>
      </c>
      <c r="D361" s="103">
        <v>14490.134225</v>
      </c>
      <c r="E361" s="18">
        <v>17</v>
      </c>
    </row>
    <row r="362" spans="2:5" ht="12.75" customHeight="1">
      <c r="B362" s="108">
        <v>398.25</v>
      </c>
      <c r="C362" s="18">
        <v>354.75</v>
      </c>
      <c r="D362" s="103">
        <v>14523.66055625</v>
      </c>
      <c r="E362" s="18">
        <v>17.2398411878146</v>
      </c>
    </row>
    <row r="363" spans="2:5" ht="12.75" customHeight="1">
      <c r="B363" s="108">
        <v>400.5</v>
      </c>
      <c r="C363" s="18">
        <v>357</v>
      </c>
      <c r="D363" s="103"/>
      <c r="E363" s="18">
        <v>6</v>
      </c>
    </row>
    <row r="364" spans="2:5" ht="12.75" customHeight="1">
      <c r="B364" s="108">
        <v>403.25</v>
      </c>
      <c r="C364" s="18">
        <v>359.75</v>
      </c>
      <c r="D364" s="103"/>
      <c r="E364" s="18">
        <v>4.43548260950943</v>
      </c>
    </row>
    <row r="365" spans="2:5" ht="12.75" customHeight="1">
      <c r="B365" s="108">
        <v>408.25</v>
      </c>
      <c r="C365" s="18">
        <v>364.75</v>
      </c>
      <c r="D365" s="103"/>
      <c r="E365" s="18">
        <v>2.34321054884718</v>
      </c>
    </row>
    <row r="366" spans="2:5" ht="12.75" customHeight="1">
      <c r="B366" s="108">
        <v>413.25</v>
      </c>
      <c r="C366" s="18">
        <v>369.75</v>
      </c>
      <c r="D366" s="103"/>
      <c r="E366" s="18">
        <v>4.23137057229139</v>
      </c>
    </row>
    <row r="367" spans="2:5" ht="12.75" customHeight="1">
      <c r="B367" s="108">
        <v>418.25</v>
      </c>
      <c r="C367" s="18">
        <v>374.75</v>
      </c>
      <c r="D367" s="103"/>
      <c r="E367" s="18">
        <v>2.56911586383954</v>
      </c>
    </row>
    <row r="368" spans="2:5" ht="12.75" customHeight="1">
      <c r="B368" s="108">
        <v>423.25</v>
      </c>
      <c r="C368" s="18">
        <v>379.75</v>
      </c>
      <c r="D368" s="103"/>
      <c r="E368" s="18">
        <v>2.19886237558233</v>
      </c>
    </row>
    <row r="369" spans="2:5" ht="12.75" customHeight="1">
      <c r="B369" s="108">
        <v>428.25</v>
      </c>
      <c r="C369" s="18">
        <v>384.75</v>
      </c>
      <c r="D369" s="103"/>
      <c r="E369" s="18">
        <v>2.04209704373832</v>
      </c>
    </row>
    <row r="370" spans="2:5" ht="12.75" customHeight="1">
      <c r="B370" s="108">
        <v>433.25</v>
      </c>
      <c r="C370" s="18">
        <v>389.75</v>
      </c>
      <c r="D370" s="103"/>
      <c r="E370" s="18">
        <v>2.02228269714286</v>
      </c>
    </row>
    <row r="371" spans="2:5" ht="12.75" customHeight="1">
      <c r="B371" s="108">
        <v>438.25</v>
      </c>
      <c r="C371" s="18">
        <v>394.75</v>
      </c>
      <c r="D371" s="103"/>
      <c r="E371" s="18">
        <v>1.01088692218409</v>
      </c>
    </row>
    <row r="372" spans="2:5" ht="12.75" customHeight="1">
      <c r="B372" s="108">
        <v>443.25</v>
      </c>
      <c r="C372" s="18">
        <v>399.75</v>
      </c>
      <c r="D372" s="103"/>
      <c r="E372" s="18">
        <v>1.74812358202643</v>
      </c>
    </row>
    <row r="373" spans="2:5" ht="12.75" customHeight="1">
      <c r="B373" s="108">
        <v>448.25</v>
      </c>
      <c r="C373" s="18">
        <v>404.75</v>
      </c>
      <c r="D373" s="103"/>
      <c r="E373" s="18">
        <v>1.87764040178914</v>
      </c>
    </row>
    <row r="374" spans="2:5" ht="12.75" customHeight="1">
      <c r="B374" s="108">
        <v>453.25</v>
      </c>
      <c r="C374" s="18">
        <v>409.75</v>
      </c>
      <c r="D374" s="103"/>
      <c r="E374" s="18">
        <v>1.91398571849732</v>
      </c>
    </row>
    <row r="375" spans="2:5" ht="12.75" customHeight="1">
      <c r="B375" s="108">
        <v>458.25</v>
      </c>
      <c r="C375" s="18">
        <v>414.75</v>
      </c>
      <c r="D375" s="103"/>
      <c r="E375" s="18">
        <v>1.79725212770642</v>
      </c>
    </row>
    <row r="376" spans="2:5" ht="12.75" customHeight="1">
      <c r="B376" s="108">
        <v>463.25</v>
      </c>
      <c r="C376" s="18">
        <v>419.75</v>
      </c>
      <c r="D376" s="103"/>
      <c r="E376" s="18">
        <v>1.44816083699164</v>
      </c>
    </row>
    <row r="377" spans="2:5" ht="12.75" customHeight="1">
      <c r="B377" s="108">
        <v>468.25</v>
      </c>
      <c r="C377" s="18">
        <v>424.75</v>
      </c>
      <c r="D377" s="103"/>
      <c r="E377" s="18">
        <v>1.60068095417299</v>
      </c>
    </row>
    <row r="378" spans="2:5" ht="12.75" customHeight="1">
      <c r="B378" s="108">
        <v>473.25</v>
      </c>
      <c r="C378" s="18">
        <v>429.75</v>
      </c>
      <c r="D378" s="103"/>
      <c r="E378" s="18">
        <v>1.51150710857143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R58"/>
  <sheetViews>
    <sheetView zoomScale="70" zoomScaleNormal="70" zoomScalePageLayoutView="0" workbookViewId="0" topLeftCell="A1">
      <selection activeCell="A2" sqref="A2"/>
    </sheetView>
  </sheetViews>
  <sheetFormatPr defaultColWidth="13.7109375" defaultRowHeight="15" customHeight="1"/>
  <cols>
    <col min="1" max="16384" width="13.7109375" style="1" customWidth="1"/>
  </cols>
  <sheetData>
    <row r="1" spans="1:18" ht="27.75" customHeight="1">
      <c r="A1" s="1" t="s">
        <v>0</v>
      </c>
      <c r="B1" s="1" t="s">
        <v>1</v>
      </c>
      <c r="C1" s="1" t="s">
        <v>2</v>
      </c>
      <c r="D1" s="1" t="s">
        <v>3</v>
      </c>
      <c r="E1" s="1" t="s">
        <v>4</v>
      </c>
      <c r="F1" s="1" t="s">
        <v>5</v>
      </c>
      <c r="G1" s="1" t="s">
        <v>6</v>
      </c>
      <c r="H1" s="1" t="s">
        <v>7</v>
      </c>
      <c r="I1" s="1" t="s">
        <v>8</v>
      </c>
      <c r="J1" s="2" t="s">
        <v>9</v>
      </c>
      <c r="K1" s="3" t="s">
        <v>10</v>
      </c>
      <c r="L1" s="3" t="s">
        <v>11</v>
      </c>
      <c r="M1" s="2" t="s">
        <v>12</v>
      </c>
      <c r="N1" s="2" t="s">
        <v>13</v>
      </c>
      <c r="O1" s="2" t="s">
        <v>14</v>
      </c>
      <c r="P1" s="2" t="s">
        <v>15</v>
      </c>
      <c r="Q1" s="2" t="s">
        <v>16</v>
      </c>
      <c r="R1" s="2" t="s">
        <v>17</v>
      </c>
    </row>
    <row r="2" spans="1:18" ht="15.75" customHeight="1">
      <c r="A2" s="1" t="s">
        <v>18</v>
      </c>
      <c r="B2" s="1">
        <v>0</v>
      </c>
      <c r="C2" s="1">
        <v>0</v>
      </c>
      <c r="D2" s="1">
        <v>0</v>
      </c>
      <c r="E2" s="1">
        <v>0</v>
      </c>
      <c r="F2" s="1">
        <v>0</v>
      </c>
      <c r="G2" s="4" t="s">
        <v>19</v>
      </c>
      <c r="I2" s="1" t="s">
        <v>20</v>
      </c>
      <c r="J2" s="5" t="s">
        <v>21</v>
      </c>
      <c r="K2" s="1">
        <v>25</v>
      </c>
      <c r="L2" s="1">
        <v>25</v>
      </c>
      <c r="M2" s="1">
        <v>2340</v>
      </c>
      <c r="N2" s="1">
        <v>200</v>
      </c>
      <c r="O2" s="1">
        <v>2340</v>
      </c>
      <c r="P2" s="1" t="s">
        <v>22</v>
      </c>
      <c r="R2" s="6"/>
    </row>
    <row r="3" spans="2:18" ht="15" customHeight="1">
      <c r="B3" s="1">
        <v>2.5</v>
      </c>
      <c r="C3" s="1">
        <v>295</v>
      </c>
      <c r="D3" s="1">
        <v>1.63333333333333</v>
      </c>
      <c r="E3" s="1">
        <v>0.5</v>
      </c>
      <c r="F3" s="1">
        <v>-5</v>
      </c>
      <c r="I3" s="1" t="s">
        <v>20</v>
      </c>
      <c r="J3" s="5" t="s">
        <v>23</v>
      </c>
      <c r="K3" s="1">
        <v>90</v>
      </c>
      <c r="L3" s="1">
        <v>90</v>
      </c>
      <c r="M3" s="1">
        <v>4800</v>
      </c>
      <c r="N3" s="1">
        <v>70</v>
      </c>
      <c r="O3" s="1">
        <v>5530</v>
      </c>
      <c r="P3" s="1" t="s">
        <v>22</v>
      </c>
      <c r="R3" s="6"/>
    </row>
    <row r="4" spans="2:18" ht="15" customHeight="1">
      <c r="B4" s="1">
        <v>5</v>
      </c>
      <c r="C4" s="1">
        <v>506</v>
      </c>
      <c r="D4" s="1">
        <v>0.36666666666666703</v>
      </c>
      <c r="E4" s="1">
        <v>4.4</v>
      </c>
      <c r="F4" s="1">
        <v>148.333333333333</v>
      </c>
      <c r="I4" s="1" t="s">
        <v>20</v>
      </c>
      <c r="J4" s="5" t="s">
        <v>24</v>
      </c>
      <c r="K4" s="1">
        <v>125</v>
      </c>
      <c r="L4" s="1">
        <v>125</v>
      </c>
      <c r="M4" s="1">
        <v>6290</v>
      </c>
      <c r="N4" s="1">
        <v>100</v>
      </c>
      <c r="O4" s="1">
        <v>7200</v>
      </c>
      <c r="P4" s="1" t="s">
        <v>22</v>
      </c>
      <c r="R4" s="6"/>
    </row>
    <row r="5" spans="2:18" ht="15" customHeight="1">
      <c r="B5" s="1">
        <v>7.5</v>
      </c>
      <c r="C5" s="1">
        <v>660</v>
      </c>
      <c r="D5" s="1">
        <v>-0.833333333333333</v>
      </c>
      <c r="E5" s="1">
        <v>0.30000000000000004</v>
      </c>
      <c r="F5" s="1">
        <v>-60.6666666666667</v>
      </c>
      <c r="I5" s="1" t="s">
        <v>20</v>
      </c>
      <c r="J5" s="5" t="s">
        <v>25</v>
      </c>
      <c r="K5" s="1">
        <v>165</v>
      </c>
      <c r="L5" s="1">
        <v>165</v>
      </c>
      <c r="M5" s="1">
        <v>10460</v>
      </c>
      <c r="N5" s="1">
        <v>390</v>
      </c>
      <c r="O5" s="1">
        <v>12370</v>
      </c>
      <c r="P5" s="1" t="s">
        <v>26</v>
      </c>
      <c r="Q5" s="1" t="s">
        <v>27</v>
      </c>
      <c r="R5" s="6" t="s">
        <v>28</v>
      </c>
    </row>
    <row r="6" spans="2:18" ht="15" customHeight="1">
      <c r="B6" s="1">
        <v>10</v>
      </c>
      <c r="C6" s="1">
        <v>849</v>
      </c>
      <c r="D6" s="1">
        <v>1.63333333333333</v>
      </c>
      <c r="E6" s="1">
        <v>0.5</v>
      </c>
      <c r="F6" s="1">
        <v>-5</v>
      </c>
      <c r="I6" s="1" t="s">
        <v>20</v>
      </c>
      <c r="J6" s="5" t="s">
        <v>29</v>
      </c>
      <c r="K6" s="1">
        <v>240</v>
      </c>
      <c r="L6" s="1">
        <v>240</v>
      </c>
      <c r="M6" s="1">
        <v>12060</v>
      </c>
      <c r="N6" s="1">
        <v>80</v>
      </c>
      <c r="O6" s="1">
        <v>14070</v>
      </c>
      <c r="P6" s="1" t="s">
        <v>30</v>
      </c>
      <c r="R6" s="6"/>
    </row>
    <row r="7" spans="2:18" ht="15" customHeight="1">
      <c r="B7" s="1">
        <v>12.5</v>
      </c>
      <c r="C7" s="1">
        <v>1092</v>
      </c>
      <c r="D7" s="1">
        <v>-0.9333333333333331</v>
      </c>
      <c r="E7" s="1">
        <v>0.36666666666666703</v>
      </c>
      <c r="F7" s="1">
        <v>-60.3333333333333</v>
      </c>
      <c r="J7" s="5"/>
      <c r="K7" s="6"/>
      <c r="L7" s="6"/>
      <c r="M7" s="5"/>
      <c r="N7" s="5"/>
      <c r="O7" s="6"/>
      <c r="R7" s="6"/>
    </row>
    <row r="8" spans="2:18" ht="15" customHeight="1">
      <c r="B8" s="1">
        <v>15</v>
      </c>
      <c r="C8" s="1">
        <v>1317</v>
      </c>
      <c r="D8" s="1">
        <v>1.63333333333333</v>
      </c>
      <c r="E8" s="1">
        <v>3.36666666666667</v>
      </c>
      <c r="F8" s="1">
        <v>-6.66666666666667</v>
      </c>
      <c r="J8" s="6" t="s">
        <v>6</v>
      </c>
      <c r="K8" s="6"/>
      <c r="L8" s="6"/>
      <c r="M8" s="5"/>
      <c r="N8" s="5"/>
      <c r="O8" s="6"/>
      <c r="R8" s="6"/>
    </row>
    <row r="9" spans="2:18" ht="15.75" customHeight="1">
      <c r="B9" s="1">
        <v>20</v>
      </c>
      <c r="C9" s="1">
        <v>1814</v>
      </c>
      <c r="D9" s="1">
        <v>1.63333333333333</v>
      </c>
      <c r="E9" s="1">
        <v>0.5</v>
      </c>
      <c r="F9" s="1">
        <v>-5</v>
      </c>
      <c r="J9" s="7" t="s">
        <v>31</v>
      </c>
      <c r="K9" s="6"/>
      <c r="L9" s="6"/>
      <c r="M9" s="5"/>
      <c r="N9" s="5"/>
      <c r="O9" s="5"/>
      <c r="R9" s="6"/>
    </row>
    <row r="10" spans="2:6" ht="15" customHeight="1">
      <c r="B10" s="1">
        <v>25</v>
      </c>
      <c r="C10" s="1">
        <v>2358</v>
      </c>
      <c r="D10" s="1">
        <v>0.36666666666666703</v>
      </c>
      <c r="E10" s="1">
        <v>4.4</v>
      </c>
      <c r="F10" s="1">
        <v>148.333333333333</v>
      </c>
    </row>
    <row r="11" spans="2:6" ht="15" customHeight="1">
      <c r="B11" s="1">
        <v>30</v>
      </c>
      <c r="C11" s="1">
        <v>2665</v>
      </c>
      <c r="D11" s="1">
        <v>1.63333333333333</v>
      </c>
      <c r="E11" s="1">
        <v>0.5</v>
      </c>
      <c r="F11" s="1">
        <v>-5</v>
      </c>
    </row>
    <row r="12" spans="2:6" ht="15" customHeight="1">
      <c r="B12" s="1">
        <v>35</v>
      </c>
      <c r="C12" s="1">
        <v>2830</v>
      </c>
      <c r="D12" s="1">
        <v>0.36666666666666703</v>
      </c>
      <c r="E12" s="1">
        <v>4.4</v>
      </c>
      <c r="F12" s="1">
        <v>148.333333333333</v>
      </c>
    </row>
    <row r="13" spans="2:6" ht="15" customHeight="1">
      <c r="B13" s="1">
        <v>40</v>
      </c>
      <c r="C13" s="1">
        <v>3047</v>
      </c>
      <c r="D13" s="1">
        <v>1.03333333333333</v>
      </c>
      <c r="E13" s="1">
        <v>2.06666666666667</v>
      </c>
      <c r="F13" s="1">
        <v>55.6666666666667</v>
      </c>
    </row>
    <row r="14" spans="2:6" ht="15" customHeight="1">
      <c r="B14" s="1">
        <v>42.5</v>
      </c>
      <c r="C14" s="1">
        <v>3205</v>
      </c>
      <c r="D14" s="1">
        <v>0.866666666666667</v>
      </c>
      <c r="E14" s="1">
        <v>2.46666666666667</v>
      </c>
      <c r="F14" s="1">
        <v>-44.6666666666667</v>
      </c>
    </row>
    <row r="15" spans="2:6" ht="15" customHeight="1">
      <c r="B15" s="1">
        <v>45</v>
      </c>
      <c r="C15" s="1">
        <v>3322</v>
      </c>
      <c r="D15" s="1">
        <v>0.30000000000000004</v>
      </c>
      <c r="E15" s="1">
        <v>6.26666666666667</v>
      </c>
      <c r="F15" s="1">
        <v>83.6666666666667</v>
      </c>
    </row>
    <row r="16" spans="2:6" ht="15" customHeight="1">
      <c r="B16" s="1">
        <v>47.5</v>
      </c>
      <c r="C16" s="1">
        <v>3417</v>
      </c>
      <c r="D16" s="1">
        <v>1.06666666666667</v>
      </c>
      <c r="E16" s="1">
        <v>4.3</v>
      </c>
      <c r="F16" s="1">
        <v>123.333333333333</v>
      </c>
    </row>
    <row r="17" spans="2:6" ht="15" customHeight="1">
      <c r="B17" s="1">
        <v>50</v>
      </c>
      <c r="C17" s="1">
        <v>3511</v>
      </c>
      <c r="D17" s="1">
        <v>1.43333333333333</v>
      </c>
      <c r="E17" s="1">
        <v>5.2</v>
      </c>
      <c r="F17" s="1">
        <v>75.6666666666667</v>
      </c>
    </row>
    <row r="18" spans="2:6" ht="15" customHeight="1">
      <c r="B18" s="1">
        <v>52.5</v>
      </c>
      <c r="C18" s="1">
        <v>3622</v>
      </c>
      <c r="D18" s="1">
        <v>0.36666666666666703</v>
      </c>
      <c r="E18" s="1">
        <v>4.4</v>
      </c>
      <c r="F18" s="1">
        <v>148.333333333333</v>
      </c>
    </row>
    <row r="19" spans="2:6" ht="15" customHeight="1">
      <c r="B19" s="1">
        <v>55</v>
      </c>
      <c r="C19" s="1">
        <v>3745</v>
      </c>
      <c r="D19" s="1">
        <v>0.30000000000000004</v>
      </c>
      <c r="E19" s="1">
        <v>6.26666666666667</v>
      </c>
      <c r="F19" s="1">
        <v>83.6666666666667</v>
      </c>
    </row>
    <row r="20" spans="2:6" ht="15" customHeight="1">
      <c r="B20" s="1">
        <v>57.5</v>
      </c>
      <c r="C20" s="1">
        <v>3867</v>
      </c>
      <c r="D20" s="1">
        <v>1.7</v>
      </c>
      <c r="E20" s="1">
        <v>0.4</v>
      </c>
      <c r="F20" s="1">
        <v>-154.666666666667</v>
      </c>
    </row>
    <row r="21" spans="2:6" ht="15" customHeight="1">
      <c r="B21" s="1">
        <v>60</v>
      </c>
      <c r="C21" s="1">
        <v>3991</v>
      </c>
      <c r="D21" s="1">
        <v>0.766666666666667</v>
      </c>
      <c r="E21" s="1">
        <v>3.06666666666667</v>
      </c>
      <c r="F21" s="1">
        <v>-102.333333333333</v>
      </c>
    </row>
    <row r="22" spans="2:6" ht="15" customHeight="1">
      <c r="B22" s="1">
        <v>62.5</v>
      </c>
      <c r="C22" s="1">
        <v>4121</v>
      </c>
      <c r="D22" s="1">
        <v>-0.433333333333333</v>
      </c>
      <c r="E22" s="1">
        <v>5.9</v>
      </c>
      <c r="F22" s="1">
        <v>130.666666666667</v>
      </c>
    </row>
    <row r="23" spans="2:6" ht="15" customHeight="1">
      <c r="B23" s="1">
        <v>65</v>
      </c>
      <c r="C23" s="1">
        <v>4273</v>
      </c>
      <c r="D23" s="1">
        <v>1.5</v>
      </c>
      <c r="E23" s="1">
        <v>3.1</v>
      </c>
      <c r="F23" s="1">
        <v>-155</v>
      </c>
    </row>
    <row r="24" spans="2:6" ht="15" customHeight="1">
      <c r="B24" s="1">
        <v>70</v>
      </c>
      <c r="C24" s="1">
        <v>4518</v>
      </c>
      <c r="D24" s="1">
        <v>2.8</v>
      </c>
      <c r="E24" s="1">
        <v>0.36666666666666703</v>
      </c>
      <c r="F24" s="1">
        <v>-128.666666666667</v>
      </c>
    </row>
    <row r="25" spans="2:6" ht="15" customHeight="1">
      <c r="B25" s="1">
        <v>75</v>
      </c>
      <c r="C25" s="1">
        <v>4811</v>
      </c>
      <c r="D25" s="1">
        <v>1.2</v>
      </c>
      <c r="E25" s="1">
        <v>3.7</v>
      </c>
      <c r="F25" s="1">
        <v>-178.666666666667</v>
      </c>
    </row>
    <row r="26" spans="2:6" ht="15" customHeight="1">
      <c r="B26" s="1">
        <v>80</v>
      </c>
      <c r="C26" s="1">
        <v>4994</v>
      </c>
      <c r="D26" s="1">
        <v>0.133333333333333</v>
      </c>
      <c r="E26" s="1">
        <v>5.9</v>
      </c>
      <c r="F26" s="1">
        <v>86.6666666666667</v>
      </c>
    </row>
    <row r="27" spans="2:6" ht="15" customHeight="1">
      <c r="B27" s="1">
        <v>85</v>
      </c>
      <c r="C27" s="1">
        <v>5338</v>
      </c>
      <c r="D27" s="1">
        <v>1.16666666666667</v>
      </c>
      <c r="E27" s="1">
        <v>4.1</v>
      </c>
      <c r="F27" s="1">
        <v>-151</v>
      </c>
    </row>
    <row r="28" spans="2:6" ht="15" customHeight="1">
      <c r="B28" s="1">
        <v>90</v>
      </c>
      <c r="C28" s="1">
        <v>5546</v>
      </c>
      <c r="D28" s="1">
        <v>1.5</v>
      </c>
      <c r="E28" s="1">
        <v>3.1</v>
      </c>
      <c r="F28" s="1">
        <v>-155</v>
      </c>
    </row>
    <row r="29" spans="2:6" ht="15" customHeight="1">
      <c r="B29" s="1">
        <v>95</v>
      </c>
      <c r="C29" s="1">
        <v>5750</v>
      </c>
      <c r="D29" s="1">
        <v>1.66666666666667</v>
      </c>
      <c r="E29" s="1">
        <v>3.1</v>
      </c>
      <c r="F29" s="1">
        <v>-151.666666666667</v>
      </c>
    </row>
    <row r="30" spans="2:6" ht="15" customHeight="1">
      <c r="B30" s="1">
        <v>100</v>
      </c>
      <c r="C30" s="1">
        <v>5986</v>
      </c>
      <c r="D30" s="1">
        <v>1.93333333333333</v>
      </c>
      <c r="E30" s="1">
        <v>2.36666666666667</v>
      </c>
      <c r="F30" s="1">
        <v>-120</v>
      </c>
    </row>
    <row r="31" spans="2:6" ht="15" customHeight="1">
      <c r="B31" s="1">
        <v>105</v>
      </c>
      <c r="C31" s="1">
        <v>6250</v>
      </c>
      <c r="D31" s="1">
        <v>-0.0666666666666667</v>
      </c>
      <c r="E31" s="1">
        <v>4.4</v>
      </c>
      <c r="F31" s="1">
        <v>65.6666666666667</v>
      </c>
    </row>
    <row r="32" spans="2:6" ht="15" customHeight="1">
      <c r="B32" s="1">
        <v>110</v>
      </c>
      <c r="C32" s="1">
        <v>6433</v>
      </c>
      <c r="D32" s="1">
        <v>1.63333333333333</v>
      </c>
      <c r="E32" s="1">
        <v>7.23333333333333</v>
      </c>
      <c r="F32" s="1">
        <v>-92.6666666666667</v>
      </c>
    </row>
    <row r="33" spans="2:6" ht="15" customHeight="1">
      <c r="B33" s="1">
        <v>115</v>
      </c>
      <c r="C33" s="1">
        <v>6683</v>
      </c>
      <c r="D33" s="1">
        <v>1.63333333333333</v>
      </c>
      <c r="E33" s="1">
        <v>7.23333333333333</v>
      </c>
      <c r="F33" s="1">
        <v>-92.6666666666667</v>
      </c>
    </row>
    <row r="34" spans="2:6" ht="15" customHeight="1">
      <c r="B34" s="1">
        <v>120</v>
      </c>
      <c r="C34" s="1">
        <v>6934</v>
      </c>
      <c r="D34" s="1">
        <v>1.4</v>
      </c>
      <c r="E34" s="1">
        <v>5.1</v>
      </c>
      <c r="F34" s="1">
        <v>-110.333333333333</v>
      </c>
    </row>
    <row r="35" spans="2:6" ht="15" customHeight="1">
      <c r="B35" s="1">
        <v>125</v>
      </c>
      <c r="C35" s="1">
        <v>7226</v>
      </c>
      <c r="D35" s="1">
        <v>4.26666666666667</v>
      </c>
      <c r="E35" s="1">
        <v>5.56666666666667</v>
      </c>
      <c r="F35" s="1">
        <v>-97.6666666666667</v>
      </c>
    </row>
    <row r="36" spans="2:6" ht="15" customHeight="1">
      <c r="B36" s="1">
        <v>127.5</v>
      </c>
      <c r="C36" s="1">
        <v>7344</v>
      </c>
      <c r="D36" s="1">
        <v>-0.133333333333333</v>
      </c>
      <c r="E36" s="1">
        <v>3.86666666666667</v>
      </c>
      <c r="F36" s="1">
        <v>17</v>
      </c>
    </row>
    <row r="37" spans="2:6" ht="15" customHeight="1">
      <c r="B37" s="1">
        <v>130</v>
      </c>
      <c r="C37" s="1">
        <v>7450</v>
      </c>
      <c r="D37" s="1">
        <v>0.766666666666667</v>
      </c>
      <c r="E37" s="1">
        <v>5.53333333333333</v>
      </c>
      <c r="F37" s="1">
        <v>194.333333333333</v>
      </c>
    </row>
    <row r="38" spans="2:6" ht="15" customHeight="1">
      <c r="B38" s="1">
        <v>132.5</v>
      </c>
      <c r="C38" s="1">
        <v>7544</v>
      </c>
      <c r="D38" s="1">
        <v>0.9333333333333331</v>
      </c>
      <c r="E38" s="1">
        <v>5.9</v>
      </c>
      <c r="F38" s="1">
        <v>85.3333333333333</v>
      </c>
    </row>
    <row r="39" spans="2:6" ht="15" customHeight="1">
      <c r="B39" s="1">
        <v>135</v>
      </c>
      <c r="C39" s="1">
        <v>7638</v>
      </c>
      <c r="D39" s="1">
        <v>-0.133333333333333</v>
      </c>
      <c r="E39" s="1">
        <v>6.13333333333333</v>
      </c>
      <c r="F39" s="1">
        <v>98.3333333333333</v>
      </c>
    </row>
    <row r="40" spans="2:6" ht="15" customHeight="1">
      <c r="B40" s="1">
        <v>137.5</v>
      </c>
      <c r="C40" s="1">
        <v>7748</v>
      </c>
      <c r="D40" s="1">
        <v>-1.86666666666667</v>
      </c>
      <c r="E40" s="1">
        <v>5.6</v>
      </c>
      <c r="F40" s="1">
        <v>191</v>
      </c>
    </row>
    <row r="41" spans="2:6" ht="15" customHeight="1">
      <c r="B41" s="1">
        <v>140</v>
      </c>
      <c r="C41" s="1">
        <v>7875</v>
      </c>
      <c r="D41" s="1">
        <v>-2.7</v>
      </c>
      <c r="E41" s="1">
        <v>3.16666666666667</v>
      </c>
      <c r="F41" s="1">
        <v>69.6666666666667</v>
      </c>
    </row>
    <row r="42" spans="2:6" ht="15" customHeight="1">
      <c r="B42" s="1">
        <v>142.5</v>
      </c>
      <c r="C42" s="1">
        <v>7986</v>
      </c>
      <c r="D42" s="1">
        <v>1.86666666666667</v>
      </c>
      <c r="E42" s="1">
        <v>2.33333333333333</v>
      </c>
      <c r="F42" s="1">
        <v>-119.666666666667</v>
      </c>
    </row>
    <row r="43" spans="2:6" ht="15" customHeight="1">
      <c r="B43" s="1">
        <v>145</v>
      </c>
      <c r="C43" s="1">
        <v>8103</v>
      </c>
      <c r="D43" s="1">
        <v>0.36666666666666703</v>
      </c>
      <c r="E43" s="1">
        <v>5.86666666666667</v>
      </c>
      <c r="F43" s="1">
        <v>95</v>
      </c>
    </row>
    <row r="44" spans="2:6" ht="15" customHeight="1">
      <c r="B44" s="1">
        <v>147.5</v>
      </c>
      <c r="C44" s="1">
        <v>8244</v>
      </c>
      <c r="D44" s="1">
        <v>-0.2</v>
      </c>
      <c r="E44" s="1">
        <v>5.06666666666667</v>
      </c>
      <c r="F44" s="1">
        <v>26.6666666666667</v>
      </c>
    </row>
    <row r="45" spans="2:6" ht="15" customHeight="1">
      <c r="B45" s="1">
        <v>150</v>
      </c>
      <c r="C45" s="1">
        <v>8361</v>
      </c>
      <c r="D45" s="1">
        <v>0.36666666666666703</v>
      </c>
      <c r="E45" s="1">
        <v>5.86666666666667</v>
      </c>
      <c r="F45" s="1">
        <v>95</v>
      </c>
    </row>
    <row r="46" spans="2:6" ht="15" customHeight="1">
      <c r="B46" s="1">
        <v>152.5</v>
      </c>
      <c r="C46" s="1">
        <v>8463</v>
      </c>
      <c r="D46" s="1">
        <v>0.8</v>
      </c>
      <c r="E46" s="1">
        <v>5.66666666666667</v>
      </c>
      <c r="F46" s="1">
        <v>194</v>
      </c>
    </row>
    <row r="47" spans="2:6" ht="15" customHeight="1">
      <c r="B47" s="1">
        <v>155</v>
      </c>
      <c r="C47" s="1">
        <v>8568</v>
      </c>
      <c r="D47" s="1">
        <v>1.5</v>
      </c>
      <c r="E47" s="1">
        <v>5.1</v>
      </c>
      <c r="F47" s="1">
        <v>-25.6666666666667</v>
      </c>
    </row>
    <row r="48" spans="2:6" ht="15" customHeight="1">
      <c r="B48" s="1">
        <v>157.5</v>
      </c>
      <c r="C48" s="1">
        <v>8725</v>
      </c>
      <c r="D48" s="1">
        <v>-1.76666666666667</v>
      </c>
      <c r="E48" s="1">
        <v>5.66666666666667</v>
      </c>
      <c r="F48" s="1">
        <v>194.333333333333</v>
      </c>
    </row>
    <row r="49" spans="2:6" ht="15" customHeight="1">
      <c r="B49" s="1">
        <v>161</v>
      </c>
      <c r="C49" s="1">
        <v>9033</v>
      </c>
      <c r="D49" s="1">
        <v>1.46666666666667</v>
      </c>
      <c r="E49" s="1">
        <v>0.9</v>
      </c>
      <c r="F49" s="1">
        <v>-138.333333333333</v>
      </c>
    </row>
    <row r="50" spans="2:6" ht="15" customHeight="1">
      <c r="B50" s="1">
        <v>165</v>
      </c>
      <c r="C50" s="1">
        <v>9322</v>
      </c>
      <c r="D50" s="1">
        <v>-1.26666666666667</v>
      </c>
      <c r="E50" s="1">
        <v>3.9</v>
      </c>
      <c r="F50" s="1">
        <v>69.6666666666667</v>
      </c>
    </row>
    <row r="51" spans="2:6" ht="15" customHeight="1">
      <c r="B51" s="1">
        <v>170</v>
      </c>
      <c r="C51" s="1">
        <v>9529</v>
      </c>
      <c r="D51" s="1">
        <v>-0.433333333333333</v>
      </c>
      <c r="E51" s="1">
        <v>7.33333333333333</v>
      </c>
      <c r="F51" s="1">
        <v>43.3333333333333</v>
      </c>
    </row>
    <row r="52" spans="2:6" ht="15" customHeight="1">
      <c r="B52" s="1">
        <v>175</v>
      </c>
      <c r="C52" s="1">
        <v>9803</v>
      </c>
      <c r="D52" s="1">
        <v>-1.86666666666667</v>
      </c>
      <c r="E52" s="1">
        <v>1.36666666666667</v>
      </c>
      <c r="F52" s="1">
        <v>-210.666666666667</v>
      </c>
    </row>
    <row r="53" spans="2:6" ht="15" customHeight="1">
      <c r="B53" s="1">
        <v>180</v>
      </c>
      <c r="C53" s="1">
        <v>10223</v>
      </c>
      <c r="D53" s="1">
        <v>-2.23333333333333</v>
      </c>
      <c r="E53" s="1">
        <v>16.9333333333333</v>
      </c>
      <c r="F53" s="1">
        <v>734</v>
      </c>
    </row>
    <row r="54" spans="2:6" ht="15" customHeight="1">
      <c r="B54" s="1">
        <v>185</v>
      </c>
      <c r="C54" s="1">
        <v>10505</v>
      </c>
      <c r="D54" s="1">
        <v>-1.8</v>
      </c>
      <c r="E54" s="1">
        <v>9.36666666666667</v>
      </c>
      <c r="F54" s="1">
        <v>255.666666666667</v>
      </c>
    </row>
    <row r="55" spans="2:6" ht="15" customHeight="1">
      <c r="B55" s="1">
        <v>190</v>
      </c>
      <c r="C55" s="1">
        <v>10804</v>
      </c>
      <c r="D55" s="1">
        <v>-1.96666666666667</v>
      </c>
      <c r="E55" s="1">
        <v>9.23333333333333</v>
      </c>
      <c r="F55" s="1">
        <v>236.333333333333</v>
      </c>
    </row>
    <row r="56" spans="2:6" ht="15" customHeight="1">
      <c r="B56" s="1">
        <v>195</v>
      </c>
      <c r="C56" s="1">
        <v>11224</v>
      </c>
      <c r="D56" s="1">
        <v>-2.4</v>
      </c>
      <c r="E56" s="1">
        <v>16.8</v>
      </c>
      <c r="F56" s="1">
        <v>714.666666666667</v>
      </c>
    </row>
    <row r="57" spans="2:6" ht="15" customHeight="1">
      <c r="B57" s="1">
        <v>205</v>
      </c>
      <c r="C57" s="1">
        <v>12093</v>
      </c>
      <c r="D57" s="1">
        <v>-2.16666666666667</v>
      </c>
      <c r="E57" s="1">
        <v>17.0333333333333</v>
      </c>
      <c r="F57" s="1">
        <v>727.666666666667</v>
      </c>
    </row>
    <row r="58" spans="2:6" ht="15" customHeight="1">
      <c r="B58" s="1">
        <v>225</v>
      </c>
      <c r="C58" s="1">
        <v>13192</v>
      </c>
      <c r="D58" s="1">
        <v>-2.26666666666667</v>
      </c>
      <c r="E58" s="1">
        <v>1.43333333333333</v>
      </c>
      <c r="F58" s="1">
        <v>-234</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0.xml><?xml version="1.0" encoding="utf-8"?>
<worksheet xmlns="http://schemas.openxmlformats.org/spreadsheetml/2006/main" xmlns:r="http://schemas.openxmlformats.org/officeDocument/2006/relationships">
  <dimension ref="A1:P47"/>
  <sheetViews>
    <sheetView zoomScale="70" zoomScaleNormal="70" zoomScalePageLayoutView="0" workbookViewId="0" topLeftCell="A1">
      <selection activeCell="A2" sqref="A2"/>
    </sheetView>
  </sheetViews>
  <sheetFormatPr defaultColWidth="13.28125" defaultRowHeight="13.5" customHeight="1"/>
  <cols>
    <col min="1" max="7" width="13.28125" style="9" customWidth="1"/>
    <col min="8" max="20" width="13.7109375" style="65" customWidth="1"/>
    <col min="21" max="16384" width="13.28125" style="9" customWidth="1"/>
  </cols>
  <sheetData>
    <row r="1" spans="1:16" ht="15" customHeight="1">
      <c r="A1" s="9" t="s">
        <v>0</v>
      </c>
      <c r="B1" s="9" t="s">
        <v>1</v>
      </c>
      <c r="C1" s="9" t="s">
        <v>403</v>
      </c>
      <c r="D1" s="9" t="s">
        <v>285</v>
      </c>
      <c r="F1" s="9" t="s">
        <v>7</v>
      </c>
      <c r="G1" s="9" t="s">
        <v>8</v>
      </c>
      <c r="H1" s="63" t="s">
        <v>9</v>
      </c>
      <c r="I1" s="64" t="s">
        <v>1</v>
      </c>
      <c r="J1" s="63" t="s">
        <v>404</v>
      </c>
      <c r="K1" s="63" t="s">
        <v>160</v>
      </c>
      <c r="L1" s="63" t="s">
        <v>287</v>
      </c>
      <c r="M1" s="63" t="s">
        <v>288</v>
      </c>
      <c r="N1" s="63" t="s">
        <v>15</v>
      </c>
      <c r="O1" s="63" t="s">
        <v>16</v>
      </c>
      <c r="P1" s="63" t="s">
        <v>17</v>
      </c>
    </row>
    <row r="2" spans="1:16" ht="15" customHeight="1">
      <c r="A2" s="9" t="s">
        <v>405</v>
      </c>
      <c r="B2" s="9">
        <v>0.25</v>
      </c>
      <c r="C2" s="9">
        <v>-44</v>
      </c>
      <c r="D2" s="9">
        <v>29.8</v>
      </c>
      <c r="G2" s="9" t="s">
        <v>68</v>
      </c>
      <c r="I2" s="66">
        <v>0</v>
      </c>
      <c r="J2" s="67">
        <v>-56</v>
      </c>
      <c r="K2" s="67"/>
      <c r="L2" s="67"/>
      <c r="M2" s="67"/>
      <c r="N2" s="67"/>
      <c r="O2" s="67"/>
      <c r="P2" s="10" t="s">
        <v>406</v>
      </c>
    </row>
    <row r="3" spans="2:16" ht="12.75" customHeight="1">
      <c r="B3" s="9">
        <v>0.75</v>
      </c>
      <c r="C3" s="9">
        <v>-18</v>
      </c>
      <c r="D3" s="9">
        <v>28.6</v>
      </c>
      <c r="G3" s="9" t="s">
        <v>20</v>
      </c>
      <c r="H3" s="65">
        <v>29509</v>
      </c>
      <c r="I3" s="65">
        <v>4.25</v>
      </c>
      <c r="J3" s="65">
        <v>285</v>
      </c>
      <c r="K3" s="65">
        <v>15</v>
      </c>
      <c r="L3" s="93">
        <v>440</v>
      </c>
      <c r="M3" s="93">
        <v>320</v>
      </c>
      <c r="N3" s="65" t="s">
        <v>295</v>
      </c>
      <c r="P3" s="10"/>
    </row>
    <row r="4" spans="2:16" ht="12.75" customHeight="1">
      <c r="B4" s="9">
        <v>1.25</v>
      </c>
      <c r="C4" s="9">
        <v>7</v>
      </c>
      <c r="D4" s="9">
        <v>28.4</v>
      </c>
      <c r="G4" s="9" t="s">
        <v>20</v>
      </c>
      <c r="H4" s="65">
        <v>29510</v>
      </c>
      <c r="I4" s="65">
        <v>24.5</v>
      </c>
      <c r="J4" s="65">
        <v>1350</v>
      </c>
      <c r="K4" s="65">
        <v>15</v>
      </c>
      <c r="L4" s="38">
        <v>1295</v>
      </c>
      <c r="M4" s="38">
        <v>1285</v>
      </c>
      <c r="N4" s="65" t="s">
        <v>407</v>
      </c>
      <c r="O4" s="65" t="s">
        <v>27</v>
      </c>
      <c r="P4" s="65" t="s">
        <v>28</v>
      </c>
    </row>
    <row r="5" spans="2:16" ht="12.75" customHeight="1">
      <c r="B5" s="9">
        <v>1.75</v>
      </c>
      <c r="C5" s="9">
        <v>32</v>
      </c>
      <c r="D5" s="9">
        <v>27</v>
      </c>
      <c r="G5" s="9" t="s">
        <v>20</v>
      </c>
      <c r="H5" s="65">
        <v>134202</v>
      </c>
      <c r="I5" s="65">
        <v>25.25</v>
      </c>
      <c r="J5" s="65">
        <v>1180</v>
      </c>
      <c r="K5" s="65">
        <v>20</v>
      </c>
      <c r="L5" s="38">
        <v>1165</v>
      </c>
      <c r="M5" s="38">
        <v>1055</v>
      </c>
      <c r="N5" s="65" t="s">
        <v>407</v>
      </c>
      <c r="O5" s="65" t="s">
        <v>27</v>
      </c>
      <c r="P5" s="65" t="s">
        <v>28</v>
      </c>
    </row>
    <row r="6" spans="2:16" ht="12.75" customHeight="1">
      <c r="B6" s="9">
        <v>3.25</v>
      </c>
      <c r="C6" s="9">
        <v>107</v>
      </c>
      <c r="D6" s="9">
        <v>25.8</v>
      </c>
      <c r="G6" s="9" t="s">
        <v>20</v>
      </c>
      <c r="H6" s="65">
        <v>134203</v>
      </c>
      <c r="I6" s="65">
        <v>24</v>
      </c>
      <c r="J6" s="65">
        <v>1500</v>
      </c>
      <c r="K6" s="65">
        <v>35</v>
      </c>
      <c r="L6" s="38">
        <v>1415</v>
      </c>
      <c r="M6" s="38">
        <v>1345</v>
      </c>
      <c r="N6" s="65" t="s">
        <v>408</v>
      </c>
      <c r="O6" s="65" t="s">
        <v>27</v>
      </c>
      <c r="P6" s="65" t="s">
        <v>28</v>
      </c>
    </row>
    <row r="7" spans="2:16" ht="12.75" customHeight="1">
      <c r="B7" s="9">
        <v>3.75</v>
      </c>
      <c r="C7" s="9">
        <v>132</v>
      </c>
      <c r="D7" s="9">
        <v>26</v>
      </c>
      <c r="G7" s="9" t="s">
        <v>20</v>
      </c>
      <c r="H7" s="65">
        <v>33147</v>
      </c>
      <c r="I7" s="65">
        <v>26</v>
      </c>
      <c r="J7" s="65">
        <v>1200</v>
      </c>
      <c r="K7" s="65">
        <v>40</v>
      </c>
      <c r="L7" s="38">
        <v>1180</v>
      </c>
      <c r="M7" s="38">
        <v>1070</v>
      </c>
      <c r="N7" s="65" t="s">
        <v>407</v>
      </c>
      <c r="P7" s="67"/>
    </row>
    <row r="8" spans="2:16" ht="12.75" customHeight="1">
      <c r="B8" s="9">
        <v>4.25</v>
      </c>
      <c r="C8" s="9">
        <v>156</v>
      </c>
      <c r="D8" s="9">
        <v>27.3</v>
      </c>
      <c r="G8" s="9" t="s">
        <v>20</v>
      </c>
      <c r="H8" s="65">
        <v>29511</v>
      </c>
      <c r="I8" s="65">
        <v>36</v>
      </c>
      <c r="J8" s="65">
        <v>1390</v>
      </c>
      <c r="K8" s="65">
        <v>20</v>
      </c>
      <c r="L8" s="38">
        <v>1310</v>
      </c>
      <c r="M8" s="38">
        <v>1290</v>
      </c>
      <c r="N8" s="65" t="s">
        <v>407</v>
      </c>
      <c r="P8" s="67"/>
    </row>
    <row r="9" spans="2:16" ht="12.75" customHeight="1">
      <c r="B9" s="9">
        <v>4.75</v>
      </c>
      <c r="C9" s="9">
        <v>181</v>
      </c>
      <c r="D9" s="9">
        <v>27.4</v>
      </c>
      <c r="G9" s="9" t="s">
        <v>20</v>
      </c>
      <c r="H9" s="65">
        <v>134204</v>
      </c>
      <c r="I9" s="65">
        <v>54.25</v>
      </c>
      <c r="J9" s="65">
        <v>1565</v>
      </c>
      <c r="K9" s="65">
        <v>15</v>
      </c>
      <c r="L9" s="38">
        <v>1520</v>
      </c>
      <c r="M9" s="38">
        <v>1420</v>
      </c>
      <c r="N9" s="65" t="s">
        <v>408</v>
      </c>
      <c r="P9" s="67"/>
    </row>
    <row r="10" spans="2:16" ht="12.75" customHeight="1">
      <c r="B10" s="9">
        <v>5.25</v>
      </c>
      <c r="C10" s="9">
        <v>206</v>
      </c>
      <c r="D10" s="9">
        <v>27.3</v>
      </c>
      <c r="G10" s="9" t="s">
        <v>20</v>
      </c>
      <c r="H10" s="65">
        <v>33148</v>
      </c>
      <c r="I10" s="65">
        <v>55</v>
      </c>
      <c r="J10" s="65">
        <v>1655</v>
      </c>
      <c r="K10" s="65">
        <v>40</v>
      </c>
      <c r="L10" s="38">
        <v>1640</v>
      </c>
      <c r="M10" s="38">
        <v>1470</v>
      </c>
      <c r="N10" s="65" t="s">
        <v>407</v>
      </c>
      <c r="P10" s="67"/>
    </row>
    <row r="11" spans="2:14" ht="12.75" customHeight="1">
      <c r="B11" s="9">
        <v>12.75</v>
      </c>
      <c r="C11" s="9">
        <v>563</v>
      </c>
      <c r="D11" s="9">
        <v>29.2</v>
      </c>
      <c r="G11" s="9" t="s">
        <v>20</v>
      </c>
      <c r="H11" s="65">
        <v>134205</v>
      </c>
      <c r="I11" s="65">
        <v>65</v>
      </c>
      <c r="J11" s="65">
        <v>2040</v>
      </c>
      <c r="K11" s="65">
        <v>60</v>
      </c>
      <c r="L11" s="38">
        <v>2100</v>
      </c>
      <c r="M11" s="38">
        <v>1920</v>
      </c>
      <c r="N11" s="65" t="s">
        <v>409</v>
      </c>
    </row>
    <row r="12" spans="2:14" ht="12.75" customHeight="1">
      <c r="B12" s="9">
        <v>13.25</v>
      </c>
      <c r="C12" s="9">
        <v>586</v>
      </c>
      <c r="D12" s="9">
        <v>29</v>
      </c>
      <c r="G12" s="9" t="s">
        <v>20</v>
      </c>
      <c r="H12" s="65">
        <v>134206</v>
      </c>
      <c r="I12" s="65">
        <v>74.75</v>
      </c>
      <c r="J12" s="65">
        <v>2390</v>
      </c>
      <c r="K12" s="65">
        <v>70</v>
      </c>
      <c r="L12" s="38">
        <v>2630</v>
      </c>
      <c r="M12" s="38">
        <v>2290</v>
      </c>
      <c r="N12" s="65" t="s">
        <v>408</v>
      </c>
    </row>
    <row r="13" spans="2:16" ht="12.75" customHeight="1">
      <c r="B13" s="9">
        <v>13.75</v>
      </c>
      <c r="C13" s="9">
        <v>609</v>
      </c>
      <c r="D13" s="9">
        <v>28.7</v>
      </c>
      <c r="G13" s="9" t="s">
        <v>20</v>
      </c>
      <c r="H13" s="65">
        <v>134207</v>
      </c>
      <c r="I13" s="65">
        <v>85</v>
      </c>
      <c r="J13" s="65">
        <v>2790</v>
      </c>
      <c r="K13" s="65">
        <v>70</v>
      </c>
      <c r="L13" s="38">
        <v>2985</v>
      </c>
      <c r="M13" s="38">
        <v>2815</v>
      </c>
      <c r="N13" s="65" t="s">
        <v>409</v>
      </c>
      <c r="P13" s="10"/>
    </row>
    <row r="14" spans="2:16" ht="12.75" customHeight="1">
      <c r="B14" s="9">
        <v>14.75</v>
      </c>
      <c r="C14" s="9">
        <v>652</v>
      </c>
      <c r="D14" s="9">
        <v>28.1</v>
      </c>
      <c r="G14" s="9" t="s">
        <v>20</v>
      </c>
      <c r="H14" s="65">
        <v>29512</v>
      </c>
      <c r="I14" s="65">
        <v>133.5</v>
      </c>
      <c r="J14" s="65">
        <v>3580</v>
      </c>
      <c r="K14" s="65">
        <v>15</v>
      </c>
      <c r="L14" s="38">
        <v>3905</v>
      </c>
      <c r="M14" s="38">
        <v>3855</v>
      </c>
      <c r="N14" s="65" t="s">
        <v>410</v>
      </c>
      <c r="P14" s="10"/>
    </row>
    <row r="15" spans="2:16" ht="12.75" customHeight="1">
      <c r="B15" s="9">
        <v>15.75</v>
      </c>
      <c r="C15" s="9">
        <v>696</v>
      </c>
      <c r="D15" s="9">
        <v>27.6</v>
      </c>
      <c r="G15" s="9" t="s">
        <v>20</v>
      </c>
      <c r="H15" s="65">
        <v>33149</v>
      </c>
      <c r="I15" s="65">
        <v>149.75</v>
      </c>
      <c r="J15" s="65">
        <v>4135</v>
      </c>
      <c r="K15" s="65">
        <v>20</v>
      </c>
      <c r="L15" s="38">
        <v>4790</v>
      </c>
      <c r="M15" s="38">
        <v>4570</v>
      </c>
      <c r="N15" s="65" t="s">
        <v>407</v>
      </c>
      <c r="P15" s="10"/>
    </row>
    <row r="16" spans="2:16" ht="12.75" customHeight="1">
      <c r="B16" s="9">
        <v>16.75</v>
      </c>
      <c r="C16" s="9">
        <v>738</v>
      </c>
      <c r="D16" s="9">
        <v>29</v>
      </c>
      <c r="G16" s="9" t="s">
        <v>20</v>
      </c>
      <c r="H16" s="65">
        <v>29513</v>
      </c>
      <c r="I16" s="65">
        <v>177.5</v>
      </c>
      <c r="J16" s="65">
        <v>5975</v>
      </c>
      <c r="K16" s="65">
        <v>25</v>
      </c>
      <c r="L16" s="38">
        <v>6865</v>
      </c>
      <c r="M16" s="38">
        <v>6765</v>
      </c>
      <c r="N16" s="65" t="s">
        <v>410</v>
      </c>
      <c r="O16" s="65" t="s">
        <v>27</v>
      </c>
      <c r="P16" s="65" t="s">
        <v>28</v>
      </c>
    </row>
    <row r="17" spans="2:16" ht="12.75" customHeight="1">
      <c r="B17" s="9">
        <v>22.75</v>
      </c>
      <c r="C17" s="9">
        <v>967</v>
      </c>
      <c r="D17" s="9">
        <v>26.5</v>
      </c>
      <c r="G17" s="9" t="s">
        <v>20</v>
      </c>
      <c r="H17" s="65">
        <v>33150</v>
      </c>
      <c r="I17" s="65">
        <v>188.25</v>
      </c>
      <c r="J17" s="65">
        <v>5135</v>
      </c>
      <c r="K17" s="65">
        <v>20</v>
      </c>
      <c r="L17" s="38">
        <v>5920</v>
      </c>
      <c r="M17" s="38">
        <v>5900</v>
      </c>
      <c r="N17" s="65" t="s">
        <v>409</v>
      </c>
      <c r="P17" s="10"/>
    </row>
    <row r="18" spans="2:16" ht="12.75" customHeight="1">
      <c r="B18" s="9">
        <v>24.25</v>
      </c>
      <c r="C18" s="9">
        <v>1017</v>
      </c>
      <c r="D18" s="9">
        <v>28.4</v>
      </c>
      <c r="G18" s="9" t="s">
        <v>20</v>
      </c>
      <c r="H18" s="65">
        <v>34298</v>
      </c>
      <c r="I18" s="65">
        <v>276.75</v>
      </c>
      <c r="J18" s="65">
        <v>8500</v>
      </c>
      <c r="K18" s="65">
        <v>60</v>
      </c>
      <c r="L18" s="38">
        <v>9530</v>
      </c>
      <c r="M18" s="38">
        <v>9470</v>
      </c>
      <c r="N18" s="65" t="s">
        <v>408</v>
      </c>
      <c r="P18" s="10"/>
    </row>
    <row r="19" spans="2:16" ht="12.75" customHeight="1">
      <c r="B19" s="9">
        <v>29.25</v>
      </c>
      <c r="C19" s="9">
        <v>1159</v>
      </c>
      <c r="D19" s="9">
        <v>26.1</v>
      </c>
      <c r="H19" s="10"/>
      <c r="I19" s="10"/>
      <c r="J19" s="10"/>
      <c r="K19" s="10"/>
      <c r="L19" s="10"/>
      <c r="P19" s="10"/>
    </row>
    <row r="20" spans="2:16" ht="12.75" customHeight="1">
      <c r="B20" s="9">
        <v>39.25</v>
      </c>
      <c r="C20" s="9">
        <v>1350</v>
      </c>
      <c r="D20" s="9">
        <v>25.5</v>
      </c>
      <c r="H20" s="10" t="s">
        <v>6</v>
      </c>
      <c r="I20" s="10"/>
      <c r="J20" s="10"/>
      <c r="K20" s="10"/>
      <c r="L20" s="10"/>
      <c r="P20" s="10"/>
    </row>
    <row r="21" spans="2:16" ht="12.75" customHeight="1">
      <c r="B21" s="9">
        <v>44.25</v>
      </c>
      <c r="C21" s="9">
        <v>1422</v>
      </c>
      <c r="D21" s="9">
        <v>28.7</v>
      </c>
      <c r="H21" s="10" t="s">
        <v>411</v>
      </c>
      <c r="I21" s="10"/>
      <c r="J21" s="10"/>
      <c r="K21" s="10"/>
      <c r="L21" s="10"/>
      <c r="P21" s="10"/>
    </row>
    <row r="22" spans="2:16" ht="12.75" customHeight="1">
      <c r="B22" s="9">
        <v>49.25</v>
      </c>
      <c r="C22" s="9">
        <v>1500</v>
      </c>
      <c r="D22" s="9">
        <v>28.2</v>
      </c>
      <c r="H22" s="10" t="s">
        <v>412</v>
      </c>
      <c r="I22" s="10"/>
      <c r="J22" s="10"/>
      <c r="K22" s="10"/>
      <c r="L22" s="10"/>
      <c r="P22" s="10"/>
    </row>
    <row r="23" spans="2:16" ht="12.75" customHeight="1">
      <c r="B23" s="9">
        <v>54.25</v>
      </c>
      <c r="C23" s="9">
        <v>1601</v>
      </c>
      <c r="D23" s="9">
        <v>28.6</v>
      </c>
      <c r="H23" s="10" t="s">
        <v>413</v>
      </c>
      <c r="I23" s="10"/>
      <c r="J23" s="10"/>
      <c r="K23" s="10"/>
      <c r="L23" s="10"/>
      <c r="P23" s="10"/>
    </row>
    <row r="24" spans="2:4" ht="12.75" customHeight="1">
      <c r="B24" s="9">
        <v>59.25</v>
      </c>
      <c r="C24" s="9">
        <v>1740</v>
      </c>
      <c r="D24" s="9">
        <v>27.5</v>
      </c>
    </row>
    <row r="25" spans="2:4" ht="12.75" customHeight="1">
      <c r="B25" s="9">
        <v>64.25</v>
      </c>
      <c r="C25" s="9">
        <v>1916</v>
      </c>
      <c r="D25" s="9">
        <v>28.3</v>
      </c>
    </row>
    <row r="26" spans="2:4" ht="12.75" customHeight="1">
      <c r="B26" s="9">
        <v>69.25</v>
      </c>
      <c r="C26" s="9">
        <v>2120</v>
      </c>
      <c r="D26" s="9">
        <v>27.1</v>
      </c>
    </row>
    <row r="27" spans="2:4" ht="12.75" customHeight="1">
      <c r="B27" s="9">
        <v>74.25</v>
      </c>
      <c r="C27" s="9">
        <v>2340</v>
      </c>
      <c r="D27" s="9">
        <v>25.2</v>
      </c>
    </row>
    <row r="28" spans="2:4" ht="12.75" customHeight="1">
      <c r="B28" s="9">
        <v>79.25</v>
      </c>
      <c r="C28" s="9">
        <v>2561</v>
      </c>
      <c r="D28" s="9">
        <v>29.1</v>
      </c>
    </row>
    <row r="29" spans="2:4" ht="12.75" customHeight="1">
      <c r="B29" s="9">
        <v>89.25</v>
      </c>
      <c r="C29" s="9">
        <v>2955</v>
      </c>
      <c r="D29" s="9">
        <v>28.8</v>
      </c>
    </row>
    <row r="30" spans="2:4" ht="12.75" customHeight="1">
      <c r="B30" s="9">
        <v>99.25</v>
      </c>
      <c r="C30" s="9">
        <v>3257</v>
      </c>
      <c r="D30" s="9">
        <v>28</v>
      </c>
    </row>
    <row r="31" spans="2:4" ht="12.75" customHeight="1">
      <c r="B31" s="9">
        <v>109.25</v>
      </c>
      <c r="C31" s="9">
        <v>3492</v>
      </c>
      <c r="D31" s="9">
        <v>28</v>
      </c>
    </row>
    <row r="32" spans="2:4" ht="12.75" customHeight="1">
      <c r="B32" s="9">
        <v>119.25</v>
      </c>
      <c r="C32" s="9">
        <v>3687</v>
      </c>
      <c r="D32" s="9">
        <v>28.4</v>
      </c>
    </row>
    <row r="33" spans="2:4" ht="12.75" customHeight="1">
      <c r="B33" s="9">
        <v>129.25</v>
      </c>
      <c r="C33" s="9">
        <v>3869</v>
      </c>
      <c r="D33" s="9">
        <v>28.7</v>
      </c>
    </row>
    <row r="34" spans="2:4" ht="12.75" customHeight="1">
      <c r="B34" s="9">
        <v>138.75</v>
      </c>
      <c r="C34" s="9">
        <v>4055</v>
      </c>
      <c r="D34" s="9">
        <v>29</v>
      </c>
    </row>
    <row r="35" spans="2:4" ht="12.75" customHeight="1">
      <c r="B35" s="9">
        <v>149.75</v>
      </c>
      <c r="C35" s="9">
        <v>4330</v>
      </c>
      <c r="D35" s="9">
        <v>28.6</v>
      </c>
    </row>
    <row r="36" spans="2:4" ht="12.75" customHeight="1">
      <c r="B36" s="9">
        <v>168.75</v>
      </c>
      <c r="C36" s="9">
        <v>5036</v>
      </c>
      <c r="D36" s="9">
        <v>28.5</v>
      </c>
    </row>
    <row r="37" spans="2:4" ht="12.75" customHeight="1">
      <c r="B37" s="9">
        <v>178.75</v>
      </c>
      <c r="C37" s="9">
        <v>5482</v>
      </c>
      <c r="D37" s="9">
        <v>28.5</v>
      </c>
    </row>
    <row r="38" spans="2:4" ht="12.75" customHeight="1">
      <c r="B38" s="9">
        <v>180.25</v>
      </c>
      <c r="C38" s="9">
        <v>5551</v>
      </c>
      <c r="D38" s="9">
        <v>28.4</v>
      </c>
    </row>
    <row r="39" spans="2:4" ht="12.75" customHeight="1">
      <c r="B39" s="9">
        <v>188.25</v>
      </c>
      <c r="C39" s="9">
        <v>5917</v>
      </c>
      <c r="D39" s="9">
        <v>29</v>
      </c>
    </row>
    <row r="40" spans="2:4" ht="12.75" customHeight="1">
      <c r="B40" s="9">
        <v>198.25</v>
      </c>
      <c r="C40" s="9">
        <v>6364</v>
      </c>
      <c r="D40" s="9">
        <v>29.6</v>
      </c>
    </row>
    <row r="41" spans="2:4" ht="12.75" customHeight="1">
      <c r="B41" s="9">
        <v>207.25</v>
      </c>
      <c r="C41" s="9">
        <v>6753</v>
      </c>
      <c r="D41" s="9">
        <v>28</v>
      </c>
    </row>
    <row r="42" spans="2:4" ht="12.75" customHeight="1">
      <c r="B42" s="9">
        <v>217.25</v>
      </c>
      <c r="C42" s="9">
        <v>7173</v>
      </c>
      <c r="D42" s="9">
        <v>28.6</v>
      </c>
    </row>
    <row r="43" spans="2:4" ht="12.75" customHeight="1">
      <c r="B43" s="9">
        <v>227.25</v>
      </c>
      <c r="C43" s="9">
        <v>7582</v>
      </c>
      <c r="D43" s="9">
        <v>27.4</v>
      </c>
    </row>
    <row r="44" spans="2:4" ht="12.75" customHeight="1">
      <c r="B44" s="9">
        <v>247.25</v>
      </c>
      <c r="C44" s="9">
        <v>8373</v>
      </c>
      <c r="D44" s="9">
        <v>28.1</v>
      </c>
    </row>
    <row r="45" spans="2:4" ht="12.75" customHeight="1">
      <c r="B45" s="9">
        <v>257.25</v>
      </c>
      <c r="C45" s="9">
        <v>8759</v>
      </c>
      <c r="D45" s="9">
        <v>29.4</v>
      </c>
    </row>
    <row r="46" spans="2:4" ht="12.75" customHeight="1">
      <c r="B46" s="9">
        <v>266.75</v>
      </c>
      <c r="C46" s="9">
        <v>9123</v>
      </c>
      <c r="D46" s="9">
        <v>28.3</v>
      </c>
    </row>
    <row r="47" spans="2:4" ht="12.75" customHeight="1">
      <c r="B47" s="9">
        <v>276.75</v>
      </c>
      <c r="C47" s="9">
        <v>9504</v>
      </c>
      <c r="D47" s="9">
        <v>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R129"/>
  <sheetViews>
    <sheetView zoomScale="70" zoomScaleNormal="70" zoomScalePageLayoutView="0" workbookViewId="0" topLeftCell="A1">
      <selection activeCell="A2" sqref="A2"/>
    </sheetView>
  </sheetViews>
  <sheetFormatPr defaultColWidth="13.28125" defaultRowHeight="13.5" customHeight="1"/>
  <cols>
    <col min="1" max="1" width="13.28125" style="9" customWidth="1"/>
    <col min="2" max="2" width="13.7109375" style="33" customWidth="1"/>
    <col min="3" max="3" width="13.28125" style="9" customWidth="1"/>
    <col min="4" max="4" width="13.7109375" style="120" customWidth="1"/>
    <col min="5" max="16384" width="13.28125" style="9" customWidth="1"/>
  </cols>
  <sheetData>
    <row r="1" spans="1:18" ht="41.25" customHeight="1">
      <c r="A1" s="9" t="s">
        <v>0</v>
      </c>
      <c r="B1" s="121" t="s">
        <v>46</v>
      </c>
      <c r="C1" s="62" t="s">
        <v>47</v>
      </c>
      <c r="D1" s="122" t="s">
        <v>2</v>
      </c>
      <c r="E1" s="9" t="s">
        <v>414</v>
      </c>
      <c r="F1" s="9" t="s">
        <v>6</v>
      </c>
      <c r="G1" s="62" t="s">
        <v>7</v>
      </c>
      <c r="H1" s="62" t="s">
        <v>8</v>
      </c>
      <c r="I1" s="63" t="s">
        <v>9</v>
      </c>
      <c r="J1" s="64" t="s">
        <v>10</v>
      </c>
      <c r="K1" s="64" t="s">
        <v>11</v>
      </c>
      <c r="L1" s="63" t="s">
        <v>404</v>
      </c>
      <c r="M1" s="63" t="s">
        <v>13</v>
      </c>
      <c r="N1" s="63" t="s">
        <v>287</v>
      </c>
      <c r="O1" s="63" t="s">
        <v>288</v>
      </c>
      <c r="P1" s="63" t="s">
        <v>15</v>
      </c>
      <c r="Q1" s="63" t="s">
        <v>16</v>
      </c>
      <c r="R1" s="63" t="s">
        <v>17</v>
      </c>
    </row>
    <row r="2" spans="1:18" ht="15" customHeight="1">
      <c r="A2" s="9" t="s">
        <v>415</v>
      </c>
      <c r="B2" s="33">
        <v>3</v>
      </c>
      <c r="C2" s="9">
        <v>3.5</v>
      </c>
      <c r="D2" s="120">
        <v>-20.03483</v>
      </c>
      <c r="E2" s="9">
        <v>13.77</v>
      </c>
      <c r="F2" s="62" t="s">
        <v>416</v>
      </c>
      <c r="G2" s="12"/>
      <c r="H2" s="62" t="s">
        <v>20</v>
      </c>
      <c r="I2" s="33" t="s">
        <v>417</v>
      </c>
      <c r="J2" s="10">
        <v>24</v>
      </c>
      <c r="K2" s="10">
        <v>25</v>
      </c>
      <c r="L2" s="33">
        <v>320</v>
      </c>
      <c r="M2" s="33">
        <v>35</v>
      </c>
      <c r="N2" s="33">
        <f>385+85</f>
        <v>470</v>
      </c>
      <c r="O2" s="10">
        <v>300</v>
      </c>
      <c r="P2" s="9" t="s">
        <v>282</v>
      </c>
      <c r="R2" s="10"/>
    </row>
    <row r="3" spans="2:18" ht="15" customHeight="1">
      <c r="B3" s="33">
        <v>5</v>
      </c>
      <c r="C3" s="9">
        <v>5.5</v>
      </c>
      <c r="D3" s="120">
        <v>-1.810425</v>
      </c>
      <c r="E3" s="9">
        <v>13.43</v>
      </c>
      <c r="F3" s="62" t="s">
        <v>418</v>
      </c>
      <c r="G3" s="65"/>
      <c r="H3" s="62" t="s">
        <v>20</v>
      </c>
      <c r="I3" s="33" t="s">
        <v>419</v>
      </c>
      <c r="J3" s="10">
        <v>29</v>
      </c>
      <c r="K3" s="10">
        <v>30</v>
      </c>
      <c r="L3" s="33">
        <v>370</v>
      </c>
      <c r="M3" s="33">
        <v>35</v>
      </c>
      <c r="N3" s="33">
        <f>460+65</f>
        <v>525</v>
      </c>
      <c r="O3" s="10">
        <v>395</v>
      </c>
      <c r="P3" s="9" t="s">
        <v>420</v>
      </c>
      <c r="R3" s="10"/>
    </row>
    <row r="4" spans="2:18" ht="15" customHeight="1">
      <c r="B4" s="33">
        <v>6</v>
      </c>
      <c r="C4" s="9">
        <v>6.5</v>
      </c>
      <c r="D4" s="120">
        <v>8.430282</v>
      </c>
      <c r="E4" s="9">
        <v>13.63</v>
      </c>
      <c r="F4" s="65" t="s">
        <v>421</v>
      </c>
      <c r="H4" s="62" t="s">
        <v>20</v>
      </c>
      <c r="I4" s="33" t="s">
        <v>422</v>
      </c>
      <c r="J4" s="10">
        <v>34</v>
      </c>
      <c r="K4" s="10">
        <v>36</v>
      </c>
      <c r="L4" s="10">
        <v>1030</v>
      </c>
      <c r="M4" s="10">
        <v>40</v>
      </c>
      <c r="N4" s="10">
        <v>1010</v>
      </c>
      <c r="O4" s="10">
        <v>900</v>
      </c>
      <c r="P4" s="9" t="s">
        <v>423</v>
      </c>
      <c r="Q4" s="9" t="s">
        <v>27</v>
      </c>
      <c r="R4" s="10" t="s">
        <v>424</v>
      </c>
    </row>
    <row r="5" spans="2:18" ht="15" customHeight="1">
      <c r="B5" s="33">
        <v>7</v>
      </c>
      <c r="C5" s="9">
        <v>7.5</v>
      </c>
      <c r="D5" s="120">
        <v>23.70787</v>
      </c>
      <c r="E5" s="9">
        <v>13.79</v>
      </c>
      <c r="H5" s="62" t="s">
        <v>20</v>
      </c>
      <c r="I5" s="33" t="s">
        <v>425</v>
      </c>
      <c r="J5" s="10">
        <v>40</v>
      </c>
      <c r="K5" s="10">
        <v>41</v>
      </c>
      <c r="L5" s="33">
        <v>600</v>
      </c>
      <c r="M5" s="33">
        <v>45</v>
      </c>
      <c r="N5" s="33">
        <f>595+65</f>
        <v>660</v>
      </c>
      <c r="O5" s="10">
        <v>530</v>
      </c>
      <c r="P5" s="9" t="s">
        <v>138</v>
      </c>
      <c r="R5" s="10"/>
    </row>
    <row r="6" spans="2:18" ht="15" customHeight="1">
      <c r="B6" s="33">
        <v>8</v>
      </c>
      <c r="C6" s="9">
        <v>8.5</v>
      </c>
      <c r="D6" s="120">
        <v>41.05863</v>
      </c>
      <c r="E6" s="9">
        <v>13.52</v>
      </c>
      <c r="H6" s="62" t="s">
        <v>20</v>
      </c>
      <c r="I6" s="33" t="s">
        <v>426</v>
      </c>
      <c r="J6" s="10">
        <v>51</v>
      </c>
      <c r="K6" s="10">
        <v>52</v>
      </c>
      <c r="L6" s="33">
        <v>1575</v>
      </c>
      <c r="M6" s="33">
        <v>35</v>
      </c>
      <c r="N6" s="33">
        <f>1461+75</f>
        <v>1536</v>
      </c>
      <c r="O6" s="121">
        <f>1461-75</f>
        <v>1386</v>
      </c>
      <c r="P6" s="9" t="s">
        <v>427</v>
      </c>
      <c r="R6" s="10"/>
    </row>
    <row r="7" spans="2:18" ht="15" customHeight="1">
      <c r="B7" s="33">
        <v>10</v>
      </c>
      <c r="C7" s="9">
        <v>11</v>
      </c>
      <c r="D7" s="120">
        <v>86.12193</v>
      </c>
      <c r="E7" s="9">
        <v>13.46</v>
      </c>
      <c r="H7" s="62" t="s">
        <v>20</v>
      </c>
      <c r="I7" s="33" t="s">
        <v>428</v>
      </c>
      <c r="J7" s="10">
        <v>55</v>
      </c>
      <c r="K7" s="10">
        <v>56</v>
      </c>
      <c r="L7" s="33">
        <v>1730</v>
      </c>
      <c r="M7" s="33">
        <v>40</v>
      </c>
      <c r="N7" s="10">
        <f>1631+86</f>
        <v>1717</v>
      </c>
      <c r="O7" s="10">
        <f>1631-86</f>
        <v>1545</v>
      </c>
      <c r="P7" s="9" t="s">
        <v>138</v>
      </c>
      <c r="R7" s="10"/>
    </row>
    <row r="8" spans="2:18" ht="15" customHeight="1">
      <c r="B8" s="33">
        <v>12</v>
      </c>
      <c r="C8" s="9">
        <v>13</v>
      </c>
      <c r="D8" s="120">
        <v>127.6537</v>
      </c>
      <c r="E8" s="9">
        <v>13.51</v>
      </c>
      <c r="H8" s="62" t="s">
        <v>20</v>
      </c>
      <c r="I8" s="33" t="s">
        <v>429</v>
      </c>
      <c r="J8" s="10">
        <v>78</v>
      </c>
      <c r="K8" s="10">
        <v>79</v>
      </c>
      <c r="L8" s="33">
        <v>2970</v>
      </c>
      <c r="M8" s="33">
        <v>50</v>
      </c>
      <c r="N8" s="10">
        <f>3115+252</f>
        <v>3367</v>
      </c>
      <c r="O8" s="10">
        <f>3115-252</f>
        <v>2863</v>
      </c>
      <c r="P8" s="9" t="s">
        <v>430</v>
      </c>
      <c r="R8" s="10"/>
    </row>
    <row r="9" spans="2:18" ht="15" customHeight="1">
      <c r="B9" s="33">
        <v>13</v>
      </c>
      <c r="C9" s="9">
        <v>14</v>
      </c>
      <c r="D9" s="120">
        <v>148.4232</v>
      </c>
      <c r="E9" s="9">
        <v>13.76</v>
      </c>
      <c r="H9" s="62" t="s">
        <v>20</v>
      </c>
      <c r="I9" s="33" t="s">
        <v>431</v>
      </c>
      <c r="J9" s="10">
        <v>110</v>
      </c>
      <c r="K9" s="10">
        <v>111</v>
      </c>
      <c r="L9" s="33">
        <v>3485</v>
      </c>
      <c r="M9" s="33">
        <v>40</v>
      </c>
      <c r="N9" s="33">
        <f>3756+116</f>
        <v>3872</v>
      </c>
      <c r="O9" s="33">
        <f>3756-116</f>
        <v>3640</v>
      </c>
      <c r="P9" s="9" t="s">
        <v>427</v>
      </c>
      <c r="R9" s="10"/>
    </row>
    <row r="10" spans="2:18" ht="15" customHeight="1">
      <c r="B10" s="33">
        <v>14</v>
      </c>
      <c r="C10" s="9">
        <v>15</v>
      </c>
      <c r="D10" s="120">
        <v>169.1609</v>
      </c>
      <c r="E10" s="9">
        <v>13.63</v>
      </c>
      <c r="H10" s="62" t="s">
        <v>20</v>
      </c>
      <c r="I10" s="33" t="s">
        <v>432</v>
      </c>
      <c r="J10" s="10">
        <v>130</v>
      </c>
      <c r="K10" s="10">
        <v>131</v>
      </c>
      <c r="L10" s="33">
        <v>4005</v>
      </c>
      <c r="M10" s="33">
        <v>45</v>
      </c>
      <c r="N10" s="33">
        <f>4478+177</f>
        <v>4655</v>
      </c>
      <c r="O10" s="33">
        <f>4478-177</f>
        <v>4301</v>
      </c>
      <c r="P10" s="9" t="s">
        <v>138</v>
      </c>
      <c r="R10" s="10"/>
    </row>
    <row r="11" spans="2:18" ht="15" customHeight="1">
      <c r="B11" s="33">
        <v>16</v>
      </c>
      <c r="C11" s="9">
        <v>17</v>
      </c>
      <c r="D11" s="120">
        <v>210.4382</v>
      </c>
      <c r="E11" s="9">
        <v>13.04</v>
      </c>
      <c r="H11" s="62" t="s">
        <v>20</v>
      </c>
      <c r="I11" s="33" t="s">
        <v>433</v>
      </c>
      <c r="J11" s="10">
        <v>168</v>
      </c>
      <c r="K11" s="10">
        <v>169</v>
      </c>
      <c r="L11" s="33">
        <v>5250</v>
      </c>
      <c r="M11" s="33">
        <v>40</v>
      </c>
      <c r="N11" s="33">
        <f>6004+80</f>
        <v>6084</v>
      </c>
      <c r="O11" s="33">
        <f>6004-80</f>
        <v>5924</v>
      </c>
      <c r="P11" s="9" t="s">
        <v>138</v>
      </c>
      <c r="R11" s="10"/>
    </row>
    <row r="12" spans="2:18" ht="12.75" customHeight="1">
      <c r="B12" s="33">
        <v>17</v>
      </c>
      <c r="C12" s="9">
        <v>18</v>
      </c>
      <c r="D12" s="120">
        <v>230.9264</v>
      </c>
      <c r="E12" s="9">
        <v>13.44</v>
      </c>
      <c r="I12" s="33"/>
      <c r="R12" s="10"/>
    </row>
    <row r="13" spans="2:18" ht="12.75" customHeight="1">
      <c r="B13" s="33">
        <v>18</v>
      </c>
      <c r="C13" s="9">
        <v>19</v>
      </c>
      <c r="D13" s="120">
        <v>251.2801</v>
      </c>
      <c r="E13" s="9">
        <v>13.51</v>
      </c>
      <c r="I13" s="10" t="s">
        <v>6</v>
      </c>
      <c r="R13" s="10"/>
    </row>
    <row r="14" spans="2:18" ht="15" customHeight="1">
      <c r="B14" s="33">
        <v>19</v>
      </c>
      <c r="C14" s="9">
        <v>20</v>
      </c>
      <c r="D14" s="120">
        <v>271.4737</v>
      </c>
      <c r="E14" s="9">
        <v>12.82</v>
      </c>
      <c r="I14" s="123" t="s">
        <v>434</v>
      </c>
      <c r="R14" s="10"/>
    </row>
    <row r="15" spans="2:18" ht="15" customHeight="1">
      <c r="B15" s="33">
        <v>20</v>
      </c>
      <c r="C15" s="9">
        <v>21</v>
      </c>
      <c r="D15" s="120">
        <v>291.4813</v>
      </c>
      <c r="E15" s="9">
        <v>13.35</v>
      </c>
      <c r="I15" s="123" t="s">
        <v>435</v>
      </c>
      <c r="R15" s="10"/>
    </row>
    <row r="16" spans="2:18" ht="12.75" customHeight="1">
      <c r="B16" s="33">
        <v>21</v>
      </c>
      <c r="C16" s="9">
        <v>22</v>
      </c>
      <c r="D16" s="120">
        <v>311.2774</v>
      </c>
      <c r="E16" s="9">
        <v>13.31</v>
      </c>
      <c r="I16" s="33" t="s">
        <v>436</v>
      </c>
      <c r="R16" s="10"/>
    </row>
    <row r="17" spans="2:18" ht="12.75" customHeight="1">
      <c r="B17" s="33">
        <v>22</v>
      </c>
      <c r="C17" s="9">
        <v>23</v>
      </c>
      <c r="D17" s="120">
        <v>330.8363</v>
      </c>
      <c r="E17" s="9">
        <v>13.76</v>
      </c>
      <c r="I17" s="33" t="s">
        <v>437</v>
      </c>
      <c r="J17" s="10"/>
      <c r="K17" s="10"/>
      <c r="L17" s="10"/>
      <c r="M17" s="10"/>
      <c r="N17" s="10"/>
      <c r="O17" s="10"/>
      <c r="R17" s="10"/>
    </row>
    <row r="18" spans="2:9" ht="12.75" customHeight="1">
      <c r="B18" s="33">
        <v>23</v>
      </c>
      <c r="C18" s="9">
        <v>24</v>
      </c>
      <c r="D18" s="120">
        <v>350.1322</v>
      </c>
      <c r="E18" s="9">
        <v>13.55</v>
      </c>
      <c r="I18" s="33" t="s">
        <v>438</v>
      </c>
    </row>
    <row r="19" spans="2:5" ht="12.75" customHeight="1">
      <c r="B19" s="33">
        <v>24</v>
      </c>
      <c r="C19" s="9">
        <v>25</v>
      </c>
      <c r="D19" s="120">
        <v>369.1396</v>
      </c>
      <c r="E19" s="9">
        <v>13.52</v>
      </c>
    </row>
    <row r="20" spans="2:5" ht="12.75" customHeight="1">
      <c r="B20" s="33">
        <v>25</v>
      </c>
      <c r="C20" s="9">
        <v>26</v>
      </c>
      <c r="D20" s="120">
        <v>388.0655</v>
      </c>
      <c r="E20" s="9">
        <v>13.6</v>
      </c>
    </row>
    <row r="21" spans="2:18" ht="12.75" customHeight="1">
      <c r="B21" s="33">
        <v>26</v>
      </c>
      <c r="C21" s="9">
        <v>27</v>
      </c>
      <c r="D21" s="120">
        <v>407.8173</v>
      </c>
      <c r="E21" s="9">
        <v>14.29</v>
      </c>
      <c r="I21" s="10"/>
      <c r="J21" s="10"/>
      <c r="K21" s="10"/>
      <c r="L21" s="10"/>
      <c r="M21" s="10"/>
      <c r="N21" s="10"/>
      <c r="O21" s="10"/>
      <c r="R21" s="10"/>
    </row>
    <row r="22" spans="2:18" ht="12.75" customHeight="1">
      <c r="B22" s="33">
        <v>27</v>
      </c>
      <c r="C22" s="9">
        <v>28</v>
      </c>
      <c r="D22" s="120">
        <v>427.4176</v>
      </c>
      <c r="E22" s="9">
        <v>13.91</v>
      </c>
      <c r="I22" s="10"/>
      <c r="J22" s="10"/>
      <c r="K22" s="10"/>
      <c r="L22" s="10"/>
      <c r="M22" s="10"/>
      <c r="N22" s="10"/>
      <c r="O22" s="10"/>
      <c r="R22" s="10"/>
    </row>
    <row r="23" spans="2:5" ht="12.75" customHeight="1">
      <c r="B23" s="33">
        <v>28</v>
      </c>
      <c r="C23" s="9">
        <v>29</v>
      </c>
      <c r="D23" s="120">
        <v>445.6051</v>
      </c>
      <c r="E23" s="9">
        <v>13.45</v>
      </c>
    </row>
    <row r="24" spans="2:5" ht="12.75" customHeight="1">
      <c r="B24" s="33">
        <v>29</v>
      </c>
      <c r="C24" s="9">
        <v>30</v>
      </c>
      <c r="D24" s="120">
        <v>461.7308</v>
      </c>
      <c r="E24" s="9">
        <v>14.05</v>
      </c>
    </row>
    <row r="25" spans="2:18" ht="12.75" customHeight="1">
      <c r="B25" s="33">
        <v>30</v>
      </c>
      <c r="C25" s="9">
        <v>31</v>
      </c>
      <c r="D25" s="120">
        <v>478.7765</v>
      </c>
      <c r="E25" s="9">
        <v>13.67</v>
      </c>
      <c r="I25" s="10"/>
      <c r="J25" s="10"/>
      <c r="K25" s="10"/>
      <c r="L25" s="10"/>
      <c r="M25" s="10"/>
      <c r="N25" s="10"/>
      <c r="O25" s="10"/>
      <c r="P25" s="10"/>
      <c r="Q25" s="10"/>
      <c r="R25" s="10"/>
    </row>
    <row r="26" spans="2:18" ht="12.75" customHeight="1">
      <c r="B26" s="33">
        <v>31</v>
      </c>
      <c r="C26" s="9">
        <v>32</v>
      </c>
      <c r="D26" s="120">
        <v>497.5428</v>
      </c>
      <c r="E26" s="9">
        <v>13.27</v>
      </c>
      <c r="I26" s="10"/>
      <c r="P26" s="10"/>
      <c r="Q26" s="10"/>
      <c r="R26" s="10"/>
    </row>
    <row r="27" spans="2:18" ht="12.75" customHeight="1">
      <c r="B27" s="33">
        <v>32</v>
      </c>
      <c r="C27" s="9">
        <v>33</v>
      </c>
      <c r="D27" s="120">
        <v>518.2802</v>
      </c>
      <c r="E27" s="9">
        <v>13.74</v>
      </c>
      <c r="P27" s="10"/>
      <c r="Q27" s="10"/>
      <c r="R27" s="10"/>
    </row>
    <row r="28" spans="2:18" ht="12.75" customHeight="1">
      <c r="B28" s="33">
        <v>33</v>
      </c>
      <c r="C28" s="9">
        <v>34</v>
      </c>
      <c r="D28" s="120">
        <v>541.2396</v>
      </c>
      <c r="E28" s="9">
        <v>13.57</v>
      </c>
      <c r="P28" s="10"/>
      <c r="Q28" s="10"/>
      <c r="R28" s="10"/>
    </row>
    <row r="29" spans="2:18" ht="12.75" customHeight="1">
      <c r="B29" s="33">
        <v>34</v>
      </c>
      <c r="C29" s="9">
        <v>36</v>
      </c>
      <c r="D29" s="120">
        <v>580.3935</v>
      </c>
      <c r="E29" s="9">
        <v>13.34</v>
      </c>
      <c r="P29" s="10"/>
      <c r="Q29" s="10"/>
      <c r="R29" s="10"/>
    </row>
    <row r="30" spans="2:5" ht="12.75" customHeight="1">
      <c r="B30" s="33">
        <v>36</v>
      </c>
      <c r="C30" s="9">
        <v>37</v>
      </c>
      <c r="D30" s="120">
        <v>625.9571</v>
      </c>
      <c r="E30" s="9">
        <v>13.18</v>
      </c>
    </row>
    <row r="31" spans="2:5" ht="12.75" customHeight="1">
      <c r="B31" s="33">
        <v>37</v>
      </c>
      <c r="C31" s="9">
        <v>38</v>
      </c>
      <c r="D31" s="120">
        <v>660.3118</v>
      </c>
      <c r="E31" s="9">
        <v>13.7</v>
      </c>
    </row>
    <row r="32" spans="2:5" ht="12.75" customHeight="1">
      <c r="B32" s="33">
        <v>38</v>
      </c>
      <c r="C32" s="9">
        <v>39</v>
      </c>
      <c r="D32" s="120">
        <v>698.1421</v>
      </c>
      <c r="E32" s="9">
        <v>13.68</v>
      </c>
    </row>
    <row r="33" spans="2:5" ht="12.75" customHeight="1">
      <c r="B33" s="33">
        <v>39</v>
      </c>
      <c r="C33" s="9">
        <v>40</v>
      </c>
      <c r="D33" s="120">
        <v>739.6989</v>
      </c>
      <c r="E33" s="9">
        <v>13.77</v>
      </c>
    </row>
    <row r="34" spans="2:5" ht="12.75" customHeight="1">
      <c r="B34" s="33">
        <v>40</v>
      </c>
      <c r="C34" s="9">
        <v>41</v>
      </c>
      <c r="D34" s="120">
        <v>784.8653</v>
      </c>
      <c r="E34" s="9">
        <v>14.13</v>
      </c>
    </row>
    <row r="35" spans="2:5" ht="12.75" customHeight="1">
      <c r="B35" s="33">
        <v>41</v>
      </c>
      <c r="C35" s="9">
        <v>42</v>
      </c>
      <c r="D35" s="120">
        <v>831.588</v>
      </c>
      <c r="E35" s="9">
        <v>13.99</v>
      </c>
    </row>
    <row r="36" spans="2:5" ht="12.75" customHeight="1">
      <c r="B36" s="33">
        <v>42</v>
      </c>
      <c r="C36" s="9">
        <v>43</v>
      </c>
      <c r="D36" s="120">
        <v>879.4975</v>
      </c>
      <c r="E36" s="9">
        <v>13.93</v>
      </c>
    </row>
    <row r="37" spans="2:5" ht="12.75" customHeight="1">
      <c r="B37" s="33">
        <v>43</v>
      </c>
      <c r="C37" s="9">
        <v>44</v>
      </c>
      <c r="D37" s="120">
        <v>928.5807</v>
      </c>
      <c r="E37" s="9">
        <v>13.96</v>
      </c>
    </row>
    <row r="38" spans="2:5" ht="12.75" customHeight="1">
      <c r="B38" s="33">
        <v>44</v>
      </c>
      <c r="C38" s="9">
        <v>45</v>
      </c>
      <c r="D38" s="120">
        <v>978.8244</v>
      </c>
      <c r="E38" s="9">
        <v>14.23</v>
      </c>
    </row>
    <row r="39" spans="2:5" ht="12.75" customHeight="1">
      <c r="B39" s="33">
        <v>45</v>
      </c>
      <c r="C39" s="9">
        <v>46</v>
      </c>
      <c r="D39" s="120">
        <v>1030.216</v>
      </c>
      <c r="E39" s="9">
        <v>13.73</v>
      </c>
    </row>
    <row r="40" spans="2:5" ht="12.75" customHeight="1">
      <c r="B40" s="33">
        <v>46</v>
      </c>
      <c r="C40" s="9">
        <v>47</v>
      </c>
      <c r="D40" s="120">
        <v>1082.741</v>
      </c>
      <c r="E40" s="9">
        <v>13.82</v>
      </c>
    </row>
    <row r="41" spans="2:5" ht="12.75" customHeight="1">
      <c r="B41" s="33">
        <v>47</v>
      </c>
      <c r="C41" s="9">
        <v>48</v>
      </c>
      <c r="D41" s="120">
        <v>1136.388</v>
      </c>
      <c r="E41" s="9">
        <v>14.03</v>
      </c>
    </row>
    <row r="42" spans="2:5" ht="12.75" customHeight="1">
      <c r="B42" s="33">
        <v>48</v>
      </c>
      <c r="C42" s="9">
        <v>50</v>
      </c>
      <c r="D42" s="120">
        <v>1218.932</v>
      </c>
      <c r="E42" s="9">
        <v>13.72</v>
      </c>
    </row>
    <row r="43" spans="2:5" ht="12.75" customHeight="1">
      <c r="B43" s="33">
        <v>50</v>
      </c>
      <c r="C43" s="9">
        <v>51</v>
      </c>
      <c r="D43" s="120">
        <v>1303.925</v>
      </c>
      <c r="E43" s="9">
        <v>13.92</v>
      </c>
    </row>
    <row r="44" spans="2:5" ht="12.75" customHeight="1">
      <c r="B44" s="33">
        <v>51</v>
      </c>
      <c r="C44" s="9">
        <v>52</v>
      </c>
      <c r="D44" s="120">
        <v>1361.877</v>
      </c>
      <c r="E44" s="9">
        <v>13.43</v>
      </c>
    </row>
    <row r="45" spans="2:5" ht="12.75" customHeight="1">
      <c r="B45" s="33">
        <v>52</v>
      </c>
      <c r="C45" s="9">
        <v>53</v>
      </c>
      <c r="D45" s="120">
        <v>1420.565</v>
      </c>
      <c r="E45" s="9">
        <v>13.36</v>
      </c>
    </row>
    <row r="46" spans="2:5" ht="12.75" customHeight="1">
      <c r="B46" s="33">
        <v>53</v>
      </c>
      <c r="C46" s="9">
        <v>54</v>
      </c>
      <c r="D46" s="120">
        <v>1479.973</v>
      </c>
      <c r="E46" s="9">
        <v>13.46</v>
      </c>
    </row>
    <row r="47" spans="2:5" ht="12.75" customHeight="1">
      <c r="B47" s="33">
        <v>54</v>
      </c>
      <c r="C47" s="9">
        <v>55</v>
      </c>
      <c r="D47" s="120">
        <v>1540.136</v>
      </c>
      <c r="E47" s="9">
        <v>13.27</v>
      </c>
    </row>
    <row r="48" spans="2:5" ht="12.75" customHeight="1">
      <c r="B48" s="33">
        <v>55</v>
      </c>
      <c r="C48" s="9">
        <v>56</v>
      </c>
      <c r="D48" s="120">
        <v>1601.234</v>
      </c>
      <c r="E48" s="9">
        <v>13.81</v>
      </c>
    </row>
    <row r="49" spans="2:5" ht="12.75" customHeight="1">
      <c r="B49" s="33">
        <v>56</v>
      </c>
      <c r="C49" s="9">
        <v>57</v>
      </c>
      <c r="D49" s="120">
        <v>1664.051</v>
      </c>
      <c r="E49" s="9">
        <v>13.7</v>
      </c>
    </row>
    <row r="50" spans="2:5" ht="12.75" customHeight="1">
      <c r="B50" s="33">
        <v>57</v>
      </c>
      <c r="C50" s="9">
        <v>58</v>
      </c>
      <c r="D50" s="120">
        <v>1728.499</v>
      </c>
      <c r="E50" s="9">
        <v>13.55</v>
      </c>
    </row>
    <row r="51" spans="2:5" ht="12.75" customHeight="1">
      <c r="B51" s="33">
        <v>58</v>
      </c>
      <c r="C51" s="9">
        <v>59</v>
      </c>
      <c r="D51" s="120">
        <v>1794.336</v>
      </c>
      <c r="E51" s="9">
        <v>13.32</v>
      </c>
    </row>
    <row r="52" spans="2:5" ht="12.75" customHeight="1">
      <c r="B52" s="33">
        <v>59</v>
      </c>
      <c r="C52" s="9">
        <v>60</v>
      </c>
      <c r="D52" s="120">
        <v>1861.319</v>
      </c>
      <c r="E52" s="9">
        <v>13.81</v>
      </c>
    </row>
    <row r="53" spans="2:5" ht="12.75" customHeight="1">
      <c r="B53" s="33">
        <v>60</v>
      </c>
      <c r="C53" s="9">
        <v>61</v>
      </c>
      <c r="D53" s="120">
        <v>1929.207</v>
      </c>
      <c r="E53" s="9">
        <v>14.08</v>
      </c>
    </row>
    <row r="54" spans="2:5" ht="12.75" customHeight="1">
      <c r="B54" s="33">
        <v>61</v>
      </c>
      <c r="C54" s="9">
        <v>62</v>
      </c>
      <c r="D54" s="120">
        <v>1997.757</v>
      </c>
      <c r="E54" s="9">
        <v>13.99</v>
      </c>
    </row>
    <row r="55" spans="2:5" ht="12.75" customHeight="1">
      <c r="B55" s="33">
        <v>62</v>
      </c>
      <c r="C55" s="9">
        <v>63</v>
      </c>
      <c r="D55" s="120">
        <v>2066.728</v>
      </c>
      <c r="E55" s="9">
        <v>13.8</v>
      </c>
    </row>
    <row r="56" spans="2:5" ht="12.75" customHeight="1">
      <c r="B56" s="33">
        <v>63</v>
      </c>
      <c r="C56" s="9">
        <v>64</v>
      </c>
      <c r="D56" s="120">
        <v>2135.876</v>
      </c>
      <c r="E56" s="9">
        <v>13.79</v>
      </c>
    </row>
    <row r="57" spans="2:5" ht="12.75" customHeight="1">
      <c r="B57" s="33">
        <v>64</v>
      </c>
      <c r="C57" s="9">
        <v>65</v>
      </c>
      <c r="D57" s="120">
        <v>2204.96</v>
      </c>
      <c r="E57" s="9">
        <v>14.18</v>
      </c>
    </row>
    <row r="58" spans="2:5" ht="12.75" customHeight="1">
      <c r="B58" s="33">
        <v>65</v>
      </c>
      <c r="C58" s="9">
        <v>66</v>
      </c>
      <c r="D58" s="120">
        <v>2273.737</v>
      </c>
      <c r="E58" s="9">
        <v>13.81</v>
      </c>
    </row>
    <row r="59" spans="2:5" ht="12.75" customHeight="1">
      <c r="B59" s="33">
        <v>66</v>
      </c>
      <c r="C59" s="9">
        <v>67</v>
      </c>
      <c r="D59" s="120">
        <v>2341.966</v>
      </c>
      <c r="E59" s="9">
        <v>14.14</v>
      </c>
    </row>
    <row r="60" spans="2:5" ht="12.75" customHeight="1">
      <c r="B60" s="33">
        <v>67</v>
      </c>
      <c r="C60" s="9">
        <v>68</v>
      </c>
      <c r="D60" s="120">
        <v>2409.404</v>
      </c>
      <c r="E60" s="9">
        <v>13.57</v>
      </c>
    </row>
    <row r="61" spans="2:5" ht="12.75" customHeight="1">
      <c r="B61" s="33">
        <v>68</v>
      </c>
      <c r="C61" s="9">
        <v>69</v>
      </c>
      <c r="D61" s="120">
        <v>2475.808</v>
      </c>
      <c r="E61" s="9">
        <v>13.98</v>
      </c>
    </row>
    <row r="62" spans="2:5" ht="12.75" customHeight="1">
      <c r="B62" s="33">
        <v>69</v>
      </c>
      <c r="C62" s="9">
        <v>70</v>
      </c>
      <c r="D62" s="120">
        <v>2540.938</v>
      </c>
      <c r="E62" s="9">
        <v>13.68</v>
      </c>
    </row>
    <row r="63" spans="2:5" ht="12.75" customHeight="1">
      <c r="B63" s="33">
        <v>71</v>
      </c>
      <c r="C63" s="9">
        <v>72</v>
      </c>
      <c r="D63" s="120">
        <v>2666.403</v>
      </c>
      <c r="E63" s="9">
        <v>13.92</v>
      </c>
    </row>
    <row r="64" spans="2:5" ht="12.75" customHeight="1">
      <c r="B64" s="33">
        <v>73</v>
      </c>
      <c r="C64" s="9">
        <v>74</v>
      </c>
      <c r="D64" s="120">
        <v>2783.86</v>
      </c>
      <c r="E64" s="9">
        <v>13.65</v>
      </c>
    </row>
    <row r="65" spans="2:5" ht="12.75" customHeight="1">
      <c r="B65" s="33">
        <v>78</v>
      </c>
      <c r="C65" s="9">
        <v>79</v>
      </c>
      <c r="D65" s="120">
        <v>3029.885</v>
      </c>
      <c r="E65" s="9">
        <v>14.18</v>
      </c>
    </row>
    <row r="66" spans="2:5" ht="12.75" customHeight="1">
      <c r="B66" s="33">
        <v>80</v>
      </c>
      <c r="C66" s="9">
        <v>81</v>
      </c>
      <c r="D66" s="120">
        <v>3107.951</v>
      </c>
      <c r="E66" s="9">
        <v>13.62</v>
      </c>
    </row>
    <row r="67" spans="2:5" ht="12.75" customHeight="1">
      <c r="B67" s="33">
        <v>81</v>
      </c>
      <c r="C67" s="9">
        <v>83</v>
      </c>
      <c r="D67" s="120">
        <v>3160.552</v>
      </c>
      <c r="E67" s="9">
        <v>14.29</v>
      </c>
    </row>
    <row r="68" spans="2:5" ht="12.75" customHeight="1">
      <c r="B68" s="33">
        <v>83</v>
      </c>
      <c r="C68" s="9">
        <v>84</v>
      </c>
      <c r="D68" s="120">
        <v>3208.619</v>
      </c>
      <c r="E68" s="9">
        <v>13.97</v>
      </c>
    </row>
    <row r="69" spans="2:5" ht="12.75" customHeight="1">
      <c r="B69" s="33">
        <v>84</v>
      </c>
      <c r="C69" s="9">
        <v>85</v>
      </c>
      <c r="D69" s="120">
        <v>3238.396</v>
      </c>
      <c r="E69" s="9">
        <v>13.58</v>
      </c>
    </row>
    <row r="70" spans="2:5" ht="12.75" customHeight="1">
      <c r="B70" s="33">
        <v>85</v>
      </c>
      <c r="C70" s="9">
        <v>86</v>
      </c>
      <c r="D70" s="120">
        <v>3266.534</v>
      </c>
      <c r="E70" s="9">
        <v>13.96</v>
      </c>
    </row>
    <row r="71" spans="2:5" ht="12.75" customHeight="1">
      <c r="B71" s="33">
        <v>86</v>
      </c>
      <c r="C71" s="9">
        <v>87</v>
      </c>
      <c r="D71" s="120">
        <v>3293.182</v>
      </c>
      <c r="E71" s="9">
        <v>13.42</v>
      </c>
    </row>
    <row r="72" spans="2:5" ht="12.75" customHeight="1">
      <c r="B72" s="33">
        <v>87</v>
      </c>
      <c r="C72" s="9">
        <v>88</v>
      </c>
      <c r="D72" s="120">
        <v>3318.493</v>
      </c>
      <c r="E72" s="9">
        <v>13.96</v>
      </c>
    </row>
    <row r="73" spans="2:5" ht="12.75" customHeight="1">
      <c r="B73" s="33">
        <v>88</v>
      </c>
      <c r="C73" s="9">
        <v>89</v>
      </c>
      <c r="D73" s="120">
        <v>3342.616</v>
      </c>
      <c r="E73" s="9">
        <v>13.72</v>
      </c>
    </row>
    <row r="74" spans="2:5" ht="12.75" customHeight="1">
      <c r="B74" s="33">
        <v>89</v>
      </c>
      <c r="C74" s="9">
        <v>90</v>
      </c>
      <c r="D74" s="120">
        <v>3365.701</v>
      </c>
      <c r="E74" s="9">
        <v>14.06</v>
      </c>
    </row>
    <row r="75" spans="2:5" ht="12.75" customHeight="1">
      <c r="B75" s="33">
        <v>90</v>
      </c>
      <c r="C75" s="9">
        <v>91</v>
      </c>
      <c r="D75" s="120">
        <v>3387.899</v>
      </c>
      <c r="E75" s="9">
        <v>14.5</v>
      </c>
    </row>
    <row r="76" spans="2:5" ht="12.75" customHeight="1">
      <c r="B76" s="33">
        <v>91</v>
      </c>
      <c r="C76" s="9">
        <v>92</v>
      </c>
      <c r="D76" s="120">
        <v>3409.361</v>
      </c>
      <c r="E76" s="9">
        <v>13.63</v>
      </c>
    </row>
    <row r="77" spans="2:5" ht="12.75" customHeight="1">
      <c r="B77" s="33">
        <v>92</v>
      </c>
      <c r="C77" s="9">
        <v>93</v>
      </c>
      <c r="D77" s="120">
        <v>3430.236</v>
      </c>
      <c r="E77" s="9">
        <v>14.36</v>
      </c>
    </row>
    <row r="78" spans="2:5" ht="12.75" customHeight="1">
      <c r="B78" s="33">
        <v>93</v>
      </c>
      <c r="C78" s="9">
        <v>94</v>
      </c>
      <c r="D78" s="120">
        <v>3450.676</v>
      </c>
      <c r="E78" s="9">
        <v>14.3</v>
      </c>
    </row>
    <row r="79" spans="2:5" ht="12.75" customHeight="1">
      <c r="B79" s="33">
        <v>94</v>
      </c>
      <c r="C79" s="9">
        <v>95</v>
      </c>
      <c r="D79" s="120">
        <v>3470.831</v>
      </c>
      <c r="E79" s="9">
        <v>14.38</v>
      </c>
    </row>
    <row r="80" spans="2:5" ht="12.75" customHeight="1">
      <c r="B80" s="33">
        <v>95</v>
      </c>
      <c r="C80" s="9">
        <v>96</v>
      </c>
      <c r="D80" s="120">
        <v>3490.85</v>
      </c>
      <c r="E80" s="9">
        <v>14.18</v>
      </c>
    </row>
    <row r="81" spans="2:5" ht="12.75" customHeight="1">
      <c r="B81" s="33">
        <v>96</v>
      </c>
      <c r="C81" s="9">
        <v>97</v>
      </c>
      <c r="D81" s="120">
        <v>3510.885</v>
      </c>
      <c r="E81" s="9">
        <v>14.24</v>
      </c>
    </row>
    <row r="82" spans="2:5" ht="12.75" customHeight="1">
      <c r="B82" s="33">
        <v>97</v>
      </c>
      <c r="C82" s="9">
        <v>98</v>
      </c>
      <c r="D82" s="120">
        <v>3531.086</v>
      </c>
      <c r="E82" s="9">
        <v>13.88</v>
      </c>
    </row>
    <row r="83" spans="2:5" ht="12.75" customHeight="1">
      <c r="B83" s="33">
        <v>98</v>
      </c>
      <c r="C83" s="9">
        <v>99</v>
      </c>
      <c r="D83" s="120">
        <v>3551.604</v>
      </c>
      <c r="E83" s="9">
        <v>14.1</v>
      </c>
    </row>
    <row r="84" spans="2:5" ht="12.75" customHeight="1">
      <c r="B84" s="33">
        <v>99</v>
      </c>
      <c r="C84" s="9">
        <v>100</v>
      </c>
      <c r="D84" s="120">
        <v>3572.588</v>
      </c>
      <c r="E84" s="9">
        <v>14.03</v>
      </c>
    </row>
    <row r="85" spans="2:5" ht="12.75" customHeight="1">
      <c r="B85" s="33">
        <v>100</v>
      </c>
      <c r="C85" s="9">
        <v>101</v>
      </c>
      <c r="D85" s="120">
        <v>3594.189</v>
      </c>
      <c r="E85" s="9">
        <v>13.88</v>
      </c>
    </row>
    <row r="86" spans="2:5" ht="12.75" customHeight="1">
      <c r="B86" s="33">
        <v>101</v>
      </c>
      <c r="C86" s="9">
        <v>102</v>
      </c>
      <c r="D86" s="120">
        <v>3616.558</v>
      </c>
      <c r="E86" s="9">
        <v>14.18</v>
      </c>
    </row>
    <row r="87" spans="2:5" ht="12.75" customHeight="1">
      <c r="B87" s="33">
        <v>102</v>
      </c>
      <c r="C87" s="9">
        <v>103</v>
      </c>
      <c r="D87" s="120">
        <v>3639.846</v>
      </c>
      <c r="E87" s="9">
        <v>13.9</v>
      </c>
    </row>
    <row r="88" spans="2:5" ht="12.75" customHeight="1">
      <c r="B88" s="33">
        <v>103</v>
      </c>
      <c r="C88" s="9">
        <v>104</v>
      </c>
      <c r="D88" s="120">
        <v>3664.201</v>
      </c>
      <c r="E88" s="9">
        <v>13.92</v>
      </c>
    </row>
    <row r="89" spans="2:5" ht="12.75" customHeight="1">
      <c r="B89" s="33">
        <v>104</v>
      </c>
      <c r="C89" s="9">
        <v>105</v>
      </c>
      <c r="D89" s="120">
        <v>3689.776</v>
      </c>
      <c r="E89" s="9">
        <v>14.41</v>
      </c>
    </row>
    <row r="90" spans="2:5" ht="12.75" customHeight="1">
      <c r="B90" s="33">
        <v>105</v>
      </c>
      <c r="C90" s="9">
        <v>106</v>
      </c>
      <c r="D90" s="120">
        <v>3716.719</v>
      </c>
      <c r="E90" s="9">
        <v>13.79</v>
      </c>
    </row>
    <row r="91" spans="2:5" ht="12.75" customHeight="1">
      <c r="B91" s="33">
        <v>106</v>
      </c>
      <c r="C91" s="9">
        <v>110</v>
      </c>
      <c r="D91" s="120">
        <v>3791.057</v>
      </c>
      <c r="E91" s="9">
        <v>14</v>
      </c>
    </row>
    <row r="92" spans="2:5" ht="12.75" customHeight="1">
      <c r="B92" s="33">
        <v>110</v>
      </c>
      <c r="C92" s="9">
        <v>111</v>
      </c>
      <c r="D92" s="120">
        <v>3876.922</v>
      </c>
      <c r="E92" s="9">
        <v>13.97</v>
      </c>
    </row>
    <row r="93" spans="2:5" ht="12.75" customHeight="1">
      <c r="B93" s="33">
        <v>111</v>
      </c>
      <c r="C93" s="9">
        <v>112</v>
      </c>
      <c r="D93" s="120">
        <v>3912.633</v>
      </c>
      <c r="E93" s="9">
        <v>14.32</v>
      </c>
    </row>
    <row r="94" spans="2:5" ht="12.75" customHeight="1">
      <c r="B94" s="33">
        <v>112</v>
      </c>
      <c r="C94" s="9">
        <v>113</v>
      </c>
      <c r="D94" s="120">
        <v>3948.059</v>
      </c>
      <c r="E94" s="9">
        <v>13.81</v>
      </c>
    </row>
    <row r="95" spans="2:5" ht="12.75" customHeight="1">
      <c r="B95" s="33">
        <v>113</v>
      </c>
      <c r="C95" s="9">
        <v>114</v>
      </c>
      <c r="D95" s="120">
        <v>3983.244</v>
      </c>
      <c r="E95" s="9">
        <v>13.94</v>
      </c>
    </row>
    <row r="96" spans="2:5" ht="12.75" customHeight="1">
      <c r="B96" s="33">
        <v>114</v>
      </c>
      <c r="C96" s="9">
        <v>115</v>
      </c>
      <c r="D96" s="120">
        <v>4018.232</v>
      </c>
      <c r="E96" s="9">
        <v>13.02</v>
      </c>
    </row>
    <row r="97" spans="2:5" ht="12.75" customHeight="1">
      <c r="B97" s="33">
        <v>115</v>
      </c>
      <c r="C97" s="9">
        <v>116</v>
      </c>
      <c r="D97" s="120">
        <v>4053.07</v>
      </c>
      <c r="E97" s="9">
        <v>14.26</v>
      </c>
    </row>
    <row r="98" spans="2:5" ht="12.75" customHeight="1">
      <c r="B98" s="33">
        <v>117</v>
      </c>
      <c r="C98" s="9">
        <v>118</v>
      </c>
      <c r="D98" s="120">
        <v>4122.474</v>
      </c>
      <c r="E98" s="9">
        <v>14.4</v>
      </c>
    </row>
    <row r="99" spans="2:5" ht="12.75" customHeight="1">
      <c r="B99" s="33">
        <v>119</v>
      </c>
      <c r="C99" s="9">
        <v>120</v>
      </c>
      <c r="D99" s="120">
        <v>4191.815</v>
      </c>
      <c r="E99" s="9">
        <v>14.31</v>
      </c>
    </row>
    <row r="100" spans="2:5" ht="12.75" customHeight="1">
      <c r="B100" s="33">
        <v>120</v>
      </c>
      <c r="C100" s="9">
        <v>121</v>
      </c>
      <c r="D100" s="120">
        <v>4226.574</v>
      </c>
      <c r="E100" s="9">
        <v>14.65</v>
      </c>
    </row>
    <row r="101" spans="2:5" ht="12.75" customHeight="1">
      <c r="B101" s="33">
        <v>121</v>
      </c>
      <c r="C101" s="9">
        <v>122</v>
      </c>
      <c r="D101" s="120">
        <v>4261.453</v>
      </c>
      <c r="E101" s="9">
        <v>14.83</v>
      </c>
    </row>
    <row r="102" spans="2:5" ht="12.75" customHeight="1">
      <c r="B102" s="33">
        <v>122</v>
      </c>
      <c r="C102" s="9">
        <v>123</v>
      </c>
      <c r="D102" s="120">
        <v>4296.497</v>
      </c>
      <c r="E102" s="9">
        <v>14.48</v>
      </c>
    </row>
    <row r="103" spans="2:5" ht="12.75" customHeight="1">
      <c r="B103" s="33">
        <v>123</v>
      </c>
      <c r="C103" s="9">
        <v>125</v>
      </c>
      <c r="D103" s="120">
        <v>4349.468</v>
      </c>
      <c r="E103" s="9">
        <v>14.27</v>
      </c>
    </row>
    <row r="104" spans="2:5" ht="12.75" customHeight="1">
      <c r="B104" s="33">
        <v>125</v>
      </c>
      <c r="C104" s="9">
        <v>126</v>
      </c>
      <c r="D104" s="120">
        <v>4403.063</v>
      </c>
      <c r="E104" s="9">
        <v>14.74</v>
      </c>
    </row>
    <row r="105" spans="2:5" ht="12.75" customHeight="1">
      <c r="B105" s="33">
        <v>126</v>
      </c>
      <c r="C105" s="9">
        <v>127</v>
      </c>
      <c r="D105" s="120">
        <v>4439.214</v>
      </c>
      <c r="E105" s="9">
        <v>14.39</v>
      </c>
    </row>
    <row r="106" spans="2:5" ht="12.75" customHeight="1">
      <c r="B106" s="33">
        <v>127</v>
      </c>
      <c r="C106" s="9">
        <v>128</v>
      </c>
      <c r="D106" s="120">
        <v>4475.755</v>
      </c>
      <c r="E106" s="9">
        <v>14.37</v>
      </c>
    </row>
    <row r="107" spans="2:5" ht="12.75" customHeight="1">
      <c r="B107" s="33">
        <v>128</v>
      </c>
      <c r="C107" s="9">
        <v>129</v>
      </c>
      <c r="D107" s="120">
        <v>4512.73</v>
      </c>
      <c r="E107" s="9">
        <v>13.78</v>
      </c>
    </row>
    <row r="108" spans="2:5" ht="12.75" customHeight="1">
      <c r="B108" s="33">
        <v>134</v>
      </c>
      <c r="C108" s="9">
        <v>135</v>
      </c>
      <c r="D108" s="120">
        <v>4737.485</v>
      </c>
      <c r="E108" s="9">
        <v>14.84</v>
      </c>
    </row>
    <row r="109" spans="2:5" ht="12.75" customHeight="1">
      <c r="B109" s="33">
        <v>135</v>
      </c>
      <c r="C109" s="9">
        <v>136</v>
      </c>
      <c r="D109" s="120">
        <v>4775.013</v>
      </c>
      <c r="E109" s="9">
        <v>14.67</v>
      </c>
    </row>
    <row r="110" spans="2:5" ht="12.75" customHeight="1">
      <c r="B110" s="33">
        <v>136</v>
      </c>
      <c r="C110" s="9">
        <v>137</v>
      </c>
      <c r="D110" s="120">
        <v>4812.57</v>
      </c>
      <c r="E110" s="9">
        <v>14.04</v>
      </c>
    </row>
    <row r="111" spans="2:5" ht="12.75" customHeight="1">
      <c r="B111" s="33">
        <v>137</v>
      </c>
      <c r="C111" s="9">
        <v>138</v>
      </c>
      <c r="D111" s="120">
        <v>4850.164</v>
      </c>
      <c r="E111" s="9">
        <v>14.09</v>
      </c>
    </row>
    <row r="112" spans="2:5" ht="12.75" customHeight="1">
      <c r="B112" s="33">
        <v>138</v>
      </c>
      <c r="C112" s="9">
        <v>139</v>
      </c>
      <c r="D112" s="120">
        <v>4887.797</v>
      </c>
      <c r="E112" s="9">
        <v>14.15</v>
      </c>
    </row>
    <row r="113" spans="2:5" ht="12.75" customHeight="1">
      <c r="B113" s="33">
        <v>139</v>
      </c>
      <c r="C113" s="9">
        <v>141</v>
      </c>
      <c r="D113" s="120">
        <v>4944.335</v>
      </c>
      <c r="E113" s="9">
        <v>14.56</v>
      </c>
    </row>
    <row r="114" spans="2:5" ht="12.75" customHeight="1">
      <c r="B114" s="33">
        <v>141</v>
      </c>
      <c r="C114" s="9">
        <v>142</v>
      </c>
      <c r="D114" s="120">
        <v>5000.992</v>
      </c>
      <c r="E114" s="9">
        <v>14.91</v>
      </c>
    </row>
    <row r="115" spans="2:5" ht="12.75" customHeight="1">
      <c r="B115" s="33">
        <v>142</v>
      </c>
      <c r="C115" s="9">
        <v>143</v>
      </c>
      <c r="D115" s="120">
        <v>5038.838</v>
      </c>
      <c r="E115" s="9">
        <v>14.19</v>
      </c>
    </row>
    <row r="116" spans="2:5" ht="12.75" customHeight="1">
      <c r="B116" s="33">
        <v>143</v>
      </c>
      <c r="C116" s="9">
        <v>144</v>
      </c>
      <c r="D116" s="120">
        <v>5076.75</v>
      </c>
      <c r="E116" s="9">
        <v>14.12</v>
      </c>
    </row>
    <row r="117" spans="2:5" ht="12.75" customHeight="1">
      <c r="B117" s="33">
        <v>144</v>
      </c>
      <c r="C117" s="9">
        <v>146</v>
      </c>
      <c r="D117" s="120">
        <v>5133.752</v>
      </c>
      <c r="E117" s="9">
        <v>13.95</v>
      </c>
    </row>
    <row r="118" spans="2:5" ht="12.75" customHeight="1">
      <c r="B118" s="33">
        <v>153</v>
      </c>
      <c r="C118" s="9">
        <v>154</v>
      </c>
      <c r="D118" s="120">
        <v>5460.612</v>
      </c>
      <c r="E118" s="9">
        <v>13.74</v>
      </c>
    </row>
    <row r="119" spans="2:5" ht="12.75" customHeight="1">
      <c r="B119" s="33">
        <v>154</v>
      </c>
      <c r="C119" s="9">
        <v>155</v>
      </c>
      <c r="D119" s="120">
        <v>5499.585</v>
      </c>
      <c r="E119" s="9">
        <v>14.32</v>
      </c>
    </row>
    <row r="120" spans="2:5" ht="12.75" customHeight="1">
      <c r="B120" s="33">
        <v>155</v>
      </c>
      <c r="C120" s="9">
        <v>156</v>
      </c>
      <c r="D120" s="120">
        <v>5538.684</v>
      </c>
      <c r="E120" s="9">
        <v>14.92</v>
      </c>
    </row>
    <row r="121" spans="2:5" ht="12.75" customHeight="1">
      <c r="B121" s="33">
        <v>156</v>
      </c>
      <c r="C121" s="9">
        <v>157</v>
      </c>
      <c r="D121" s="120">
        <v>5577.916</v>
      </c>
      <c r="E121" s="9">
        <v>14.25</v>
      </c>
    </row>
    <row r="122" spans="2:5" ht="12.75" customHeight="1">
      <c r="B122" s="33">
        <v>160</v>
      </c>
      <c r="C122" s="9">
        <v>161</v>
      </c>
      <c r="D122" s="120">
        <v>5736.264</v>
      </c>
      <c r="E122" s="9">
        <v>13.19</v>
      </c>
    </row>
    <row r="123" spans="2:5" ht="12.75" customHeight="1">
      <c r="B123" s="33">
        <v>161</v>
      </c>
      <c r="C123" s="9">
        <v>162</v>
      </c>
      <c r="D123" s="120">
        <v>5776.232</v>
      </c>
      <c r="E123" s="9">
        <v>13.4</v>
      </c>
    </row>
    <row r="124" spans="2:5" ht="12.75" customHeight="1">
      <c r="B124" s="33">
        <v>162</v>
      </c>
      <c r="C124" s="9">
        <v>163</v>
      </c>
      <c r="D124" s="120">
        <v>5816.363</v>
      </c>
      <c r="E124" s="9">
        <v>14.27</v>
      </c>
    </row>
    <row r="125" spans="2:5" ht="12.75" customHeight="1">
      <c r="B125" s="33">
        <v>163</v>
      </c>
      <c r="C125" s="9">
        <v>164</v>
      </c>
      <c r="D125" s="120">
        <v>5856.661</v>
      </c>
      <c r="E125" s="9">
        <v>14.06</v>
      </c>
    </row>
    <row r="126" spans="2:5" ht="12.75" customHeight="1">
      <c r="B126" s="33">
        <v>164</v>
      </c>
      <c r="C126" s="9">
        <v>165</v>
      </c>
      <c r="D126" s="120">
        <v>5897.133</v>
      </c>
      <c r="E126" s="9">
        <v>13.71</v>
      </c>
    </row>
    <row r="127" spans="2:5" ht="12.75" customHeight="1">
      <c r="B127" s="33">
        <v>165</v>
      </c>
      <c r="C127" s="9">
        <v>166</v>
      </c>
      <c r="D127" s="120">
        <v>5937.782</v>
      </c>
      <c r="E127" s="9">
        <v>13.79</v>
      </c>
    </row>
    <row r="128" spans="2:5" ht="12.75" customHeight="1">
      <c r="B128" s="33">
        <v>166</v>
      </c>
      <c r="C128" s="9">
        <v>167</v>
      </c>
      <c r="D128" s="120">
        <v>5978.614</v>
      </c>
      <c r="E128" s="9">
        <v>13.68</v>
      </c>
    </row>
    <row r="129" spans="2:9" ht="12.75" customHeight="1">
      <c r="B129" s="33">
        <v>167</v>
      </c>
      <c r="C129" s="9">
        <v>168</v>
      </c>
      <c r="D129" s="120">
        <v>6007.664</v>
      </c>
      <c r="E129" s="9">
        <v>14.28</v>
      </c>
      <c r="I129" s="124" t="e">
        <f>STDEV("#ref!)*2")</f>
        <v>#VALUE!</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1:Y73"/>
  <sheetViews>
    <sheetView zoomScale="70" zoomScaleNormal="70" zoomScalePageLayoutView="0" workbookViewId="0" topLeftCell="A1">
      <selection activeCell="A2" sqref="A2"/>
    </sheetView>
  </sheetViews>
  <sheetFormatPr defaultColWidth="11.421875" defaultRowHeight="13.5" customHeight="1"/>
  <cols>
    <col min="1" max="2" width="13.28125" style="9" customWidth="1"/>
    <col min="3" max="3" width="18.00390625" style="0" customWidth="1"/>
    <col min="4" max="5" width="13.28125" style="0" customWidth="1"/>
    <col min="6" max="6" width="11.28125" style="0" customWidth="1"/>
    <col min="7" max="11" width="13.28125" style="0" customWidth="1"/>
    <col min="12" max="239" width="13.28125" style="9" customWidth="1"/>
  </cols>
  <sheetData>
    <row r="1" spans="1:25" ht="27.75" customHeight="1">
      <c r="A1" s="9" t="s">
        <v>0</v>
      </c>
      <c r="B1" t="s">
        <v>54</v>
      </c>
      <c r="C1" t="s">
        <v>439</v>
      </c>
      <c r="D1" t="s">
        <v>39</v>
      </c>
      <c r="E1" t="s">
        <v>153</v>
      </c>
      <c r="F1" t="s">
        <v>154</v>
      </c>
      <c r="G1" t="s">
        <v>155</v>
      </c>
      <c r="H1" t="s">
        <v>156</v>
      </c>
      <c r="I1" t="s">
        <v>157</v>
      </c>
      <c r="J1" t="s">
        <v>158</v>
      </c>
      <c r="K1" t="s">
        <v>159</v>
      </c>
      <c r="L1" s="9" t="s">
        <v>7</v>
      </c>
      <c r="M1" s="63" t="s">
        <v>8</v>
      </c>
      <c r="N1" s="63" t="s">
        <v>440</v>
      </c>
      <c r="O1" s="64" t="s">
        <v>1</v>
      </c>
      <c r="P1" s="63" t="s">
        <v>441</v>
      </c>
      <c r="Q1" s="63" t="s">
        <v>247</v>
      </c>
      <c r="R1" s="63" t="s">
        <v>160</v>
      </c>
      <c r="S1" s="63" t="s">
        <v>15</v>
      </c>
      <c r="T1" s="63" t="s">
        <v>17</v>
      </c>
      <c r="U1" s="36"/>
      <c r="V1" s="41"/>
      <c r="W1" s="41"/>
      <c r="X1" s="41"/>
      <c r="Y1" s="41"/>
    </row>
    <row r="2" spans="1:25" ht="14.25" customHeight="1">
      <c r="A2" s="9" t="s">
        <v>442</v>
      </c>
      <c r="B2" t="s">
        <v>443</v>
      </c>
      <c r="C2">
        <v>125.61</v>
      </c>
      <c r="D2">
        <v>0</v>
      </c>
      <c r="E2" s="39">
        <v>-1.60999997526336</v>
      </c>
      <c r="F2" s="39">
        <v>29.7200000320061</v>
      </c>
      <c r="G2" s="39">
        <v>0.33000021852097</v>
      </c>
      <c r="H2" s="39">
        <v>26.3700000038328</v>
      </c>
      <c r="I2" s="39">
        <v>11.1599998288432</v>
      </c>
      <c r="J2" s="39">
        <v>9.02999985719165</v>
      </c>
      <c r="K2" s="39">
        <v>35.3100051282783</v>
      </c>
      <c r="M2" s="41" t="s">
        <v>20</v>
      </c>
      <c r="N2" s="41" t="s">
        <v>443</v>
      </c>
      <c r="O2" s="41">
        <v>0.5</v>
      </c>
      <c r="P2" s="41">
        <v>940</v>
      </c>
      <c r="Q2" s="41">
        <f>P2-750</f>
        <v>190</v>
      </c>
      <c r="R2" s="41">
        <v>70</v>
      </c>
      <c r="S2" s="41" t="s">
        <v>444</v>
      </c>
      <c r="T2" s="10" t="s">
        <v>445</v>
      </c>
      <c r="U2" s="36"/>
      <c r="V2" s="41"/>
      <c r="W2" s="41"/>
      <c r="X2" s="41"/>
      <c r="Y2" s="41"/>
    </row>
    <row r="3" spans="2:25" ht="14.25" customHeight="1">
      <c r="B3" t="s">
        <v>443</v>
      </c>
      <c r="C3">
        <v>145.41</v>
      </c>
      <c r="D3">
        <v>1</v>
      </c>
      <c r="E3" s="39">
        <v>-1.5372970230363001</v>
      </c>
      <c r="F3" s="39">
        <v>30.8751686065081</v>
      </c>
      <c r="G3" s="39">
        <v>3.83326396348999</v>
      </c>
      <c r="H3" s="39">
        <v>26.9168593345629</v>
      </c>
      <c r="I3" s="39">
        <v>8.77005202516215</v>
      </c>
      <c r="J3" s="39">
        <v>7.06886590070505</v>
      </c>
      <c r="K3" s="39">
        <v>92.1260163953438</v>
      </c>
      <c r="M3" s="41" t="s">
        <v>20</v>
      </c>
      <c r="N3" s="41" t="s">
        <v>443</v>
      </c>
      <c r="O3" s="41">
        <v>12.5</v>
      </c>
      <c r="P3" s="41">
        <v>1230</v>
      </c>
      <c r="Q3" s="41">
        <f aca="true" t="shared" si="0" ref="Q3:Q11">P3-750</f>
        <v>480</v>
      </c>
      <c r="R3" s="41">
        <v>50</v>
      </c>
      <c r="S3" s="67" t="s">
        <v>446</v>
      </c>
      <c r="T3" s="41"/>
      <c r="U3" s="36"/>
      <c r="V3" s="41"/>
      <c r="W3" s="41"/>
      <c r="X3" s="41"/>
      <c r="Y3" s="41"/>
    </row>
    <row r="4" spans="2:25" ht="14.25" customHeight="1">
      <c r="B4" t="s">
        <v>443</v>
      </c>
      <c r="C4">
        <v>165.34</v>
      </c>
      <c r="D4">
        <v>2</v>
      </c>
      <c r="E4" s="39">
        <v>-1.52907301522466</v>
      </c>
      <c r="F4" s="39">
        <v>30.6308240220212</v>
      </c>
      <c r="G4" s="39">
        <v>4.29259202126544</v>
      </c>
      <c r="H4" s="39">
        <v>26.9680411309185</v>
      </c>
      <c r="I4" s="39">
        <v>8.55203677958169</v>
      </c>
      <c r="J4" s="39">
        <v>6.88120236291955</v>
      </c>
      <c r="K4" s="39">
        <v>106.449633565033</v>
      </c>
      <c r="M4" s="41" t="s">
        <v>20</v>
      </c>
      <c r="N4" s="41" t="s">
        <v>443</v>
      </c>
      <c r="O4" s="41">
        <v>25.5</v>
      </c>
      <c r="P4" s="41">
        <v>1530</v>
      </c>
      <c r="Q4" s="41">
        <f t="shared" si="0"/>
        <v>780</v>
      </c>
      <c r="R4" s="41">
        <v>30</v>
      </c>
      <c r="S4" s="67" t="s">
        <v>446</v>
      </c>
      <c r="T4" s="41"/>
      <c r="U4" s="41"/>
      <c r="V4" s="41"/>
      <c r="W4" s="41"/>
      <c r="X4" s="41"/>
      <c r="Y4" s="41"/>
    </row>
    <row r="5" spans="2:25" ht="14.25" customHeight="1">
      <c r="B5" t="s">
        <v>443</v>
      </c>
      <c r="C5">
        <v>185.42</v>
      </c>
      <c r="D5">
        <v>3</v>
      </c>
      <c r="E5" s="39">
        <v>-1.5</v>
      </c>
      <c r="F5" s="39">
        <v>31.9387380444084</v>
      </c>
      <c r="G5" s="39">
        <v>6.83342786828964</v>
      </c>
      <c r="H5" s="39">
        <v>27.4680007649304</v>
      </c>
      <c r="I5" s="39">
        <v>7.152791775177</v>
      </c>
      <c r="J5" s="39">
        <v>5.72586467294368</v>
      </c>
      <c r="K5" s="39">
        <v>142.31036377619</v>
      </c>
      <c r="M5" s="41" t="s">
        <v>20</v>
      </c>
      <c r="N5" s="41" t="s">
        <v>443</v>
      </c>
      <c r="O5" s="41">
        <v>41.5</v>
      </c>
      <c r="P5" s="41">
        <v>1980</v>
      </c>
      <c r="Q5" s="41">
        <f t="shared" si="0"/>
        <v>1230</v>
      </c>
      <c r="R5" s="41">
        <v>30</v>
      </c>
      <c r="S5" s="67" t="s">
        <v>446</v>
      </c>
      <c r="T5" s="41"/>
      <c r="U5" s="41"/>
      <c r="V5" s="41"/>
      <c r="W5" s="41"/>
      <c r="X5" s="41"/>
      <c r="Y5" s="41"/>
    </row>
    <row r="6" spans="2:20" ht="14.25" customHeight="1">
      <c r="B6" t="s">
        <v>443</v>
      </c>
      <c r="C6">
        <v>205.67</v>
      </c>
      <c r="D6">
        <v>4</v>
      </c>
      <c r="E6" s="39">
        <v>-1.57277866709259</v>
      </c>
      <c r="F6" s="39">
        <v>31.326875777385</v>
      </c>
      <c r="G6" s="39">
        <v>4.1900424164562</v>
      </c>
      <c r="H6" s="39">
        <v>27.67708048911</v>
      </c>
      <c r="I6" s="39">
        <v>8.76396119576787</v>
      </c>
      <c r="J6" s="39">
        <v>7.0705772891705</v>
      </c>
      <c r="K6" s="39">
        <v>87.692428179676</v>
      </c>
      <c r="M6" s="41" t="s">
        <v>20</v>
      </c>
      <c r="N6" s="41" t="s">
        <v>447</v>
      </c>
      <c r="O6" s="41">
        <v>45</v>
      </c>
      <c r="P6" s="41">
        <v>2170</v>
      </c>
      <c r="Q6" s="41">
        <f t="shared" si="0"/>
        <v>1420</v>
      </c>
      <c r="R6" s="41">
        <v>90</v>
      </c>
      <c r="S6" s="67" t="s">
        <v>446</v>
      </c>
      <c r="T6" s="41"/>
    </row>
    <row r="7" spans="2:20" ht="14.25" customHeight="1">
      <c r="B7" t="s">
        <v>443</v>
      </c>
      <c r="C7">
        <v>226.08</v>
      </c>
      <c r="D7">
        <v>5</v>
      </c>
      <c r="E7" s="39">
        <v>-1.40015355939859</v>
      </c>
      <c r="F7" s="39">
        <v>31.2167128314505</v>
      </c>
      <c r="G7" s="39">
        <v>4.23484452480747</v>
      </c>
      <c r="H7" s="39">
        <v>26.5774965268709</v>
      </c>
      <c r="I7" s="39">
        <v>8.48223730666884</v>
      </c>
      <c r="J7" s="39">
        <v>6.84277246460618</v>
      </c>
      <c r="K7" s="39">
        <v>101.730302142269</v>
      </c>
      <c r="M7" s="41" t="s">
        <v>20</v>
      </c>
      <c r="N7" s="41" t="s">
        <v>447</v>
      </c>
      <c r="O7" s="41">
        <v>70</v>
      </c>
      <c r="P7" s="41">
        <v>3340</v>
      </c>
      <c r="Q7" s="41">
        <f t="shared" si="0"/>
        <v>2590</v>
      </c>
      <c r="R7" s="41">
        <v>50</v>
      </c>
      <c r="S7" s="67" t="s">
        <v>446</v>
      </c>
      <c r="T7" s="41"/>
    </row>
    <row r="8" spans="2:20" ht="14.25" customHeight="1">
      <c r="B8" t="s">
        <v>443</v>
      </c>
      <c r="C8">
        <v>246.65</v>
      </c>
      <c r="D8">
        <v>6</v>
      </c>
      <c r="E8" s="39">
        <v>-1.59293784358736</v>
      </c>
      <c r="F8" s="39">
        <v>31.4778048948106</v>
      </c>
      <c r="G8" s="39">
        <v>5.14620587901302</v>
      </c>
      <c r="H8" s="39">
        <v>27.6589806121218</v>
      </c>
      <c r="I8" s="39">
        <v>7.81477035380276</v>
      </c>
      <c r="J8" s="39">
        <v>6.27406082740164</v>
      </c>
      <c r="K8" s="39">
        <v>129.248942023758</v>
      </c>
      <c r="M8" s="41" t="s">
        <v>20</v>
      </c>
      <c r="N8" s="41" t="s">
        <v>447</v>
      </c>
      <c r="O8" s="41">
        <v>85</v>
      </c>
      <c r="P8" s="41">
        <v>5120</v>
      </c>
      <c r="Q8" s="41">
        <f t="shared" si="0"/>
        <v>4370</v>
      </c>
      <c r="R8" s="41">
        <v>110</v>
      </c>
      <c r="S8" s="41" t="s">
        <v>444</v>
      </c>
      <c r="T8" s="41"/>
    </row>
    <row r="9" spans="2:20" ht="14.25" customHeight="1">
      <c r="B9" t="s">
        <v>443</v>
      </c>
      <c r="C9">
        <v>267.38</v>
      </c>
      <c r="D9">
        <v>7</v>
      </c>
      <c r="E9" s="39">
        <v>-1.52015439240611</v>
      </c>
      <c r="F9" s="39">
        <v>30.7307385146468</v>
      </c>
      <c r="G9" s="39">
        <v>4.66615562168572</v>
      </c>
      <c r="H9" s="39">
        <v>27.0699090758316</v>
      </c>
      <c r="I9" s="39">
        <v>8.33005337144397</v>
      </c>
      <c r="J9" s="39">
        <v>6.69745835107001</v>
      </c>
      <c r="K9" s="39">
        <v>111.461805566786</v>
      </c>
      <c r="M9" s="41" t="s">
        <v>20</v>
      </c>
      <c r="N9" s="41" t="s">
        <v>447</v>
      </c>
      <c r="O9" s="41">
        <v>119.5</v>
      </c>
      <c r="P9" s="41">
        <v>6240</v>
      </c>
      <c r="Q9" s="41">
        <f t="shared" si="0"/>
        <v>5490</v>
      </c>
      <c r="R9" s="41">
        <v>70</v>
      </c>
      <c r="S9" s="41" t="s">
        <v>444</v>
      </c>
      <c r="T9" s="41"/>
    </row>
    <row r="10" spans="2:20" ht="14.25" customHeight="1">
      <c r="B10" t="s">
        <v>443</v>
      </c>
      <c r="C10">
        <v>288.27</v>
      </c>
      <c r="D10">
        <v>8</v>
      </c>
      <c r="E10" s="39">
        <v>-1.56051838249322</v>
      </c>
      <c r="F10" s="39">
        <v>31.5888298530155</v>
      </c>
      <c r="G10" s="39">
        <v>6.42787419008711</v>
      </c>
      <c r="H10" s="39">
        <v>27.5395882071075</v>
      </c>
      <c r="I10" s="39">
        <v>7.43043257874424</v>
      </c>
      <c r="J10" s="39">
        <v>5.95029797397696</v>
      </c>
      <c r="K10" s="39">
        <v>147.715560498461</v>
      </c>
      <c r="M10" s="41" t="s">
        <v>20</v>
      </c>
      <c r="N10" s="41" t="s">
        <v>447</v>
      </c>
      <c r="O10" s="41">
        <v>125</v>
      </c>
      <c r="P10" s="41">
        <v>6590</v>
      </c>
      <c r="Q10" s="41">
        <f t="shared" si="0"/>
        <v>5840</v>
      </c>
      <c r="R10" s="41">
        <v>70</v>
      </c>
      <c r="S10" s="67" t="s">
        <v>448</v>
      </c>
      <c r="T10" s="41"/>
    </row>
    <row r="11" spans="2:20" ht="14.25" customHeight="1">
      <c r="B11" t="s">
        <v>443</v>
      </c>
      <c r="C11">
        <v>309.32</v>
      </c>
      <c r="D11">
        <v>9</v>
      </c>
      <c r="E11" s="39">
        <v>-1.57024726715881</v>
      </c>
      <c r="F11" s="39">
        <v>30.9602725091049</v>
      </c>
      <c r="G11" s="39">
        <v>3.85943819331701</v>
      </c>
      <c r="H11" s="39">
        <v>27.1196207967664</v>
      </c>
      <c r="I11" s="39">
        <v>8.9889750537352</v>
      </c>
      <c r="J11" s="39">
        <v>7.22049681746878</v>
      </c>
      <c r="K11" s="39">
        <v>94.941777728835</v>
      </c>
      <c r="M11" s="41" t="s">
        <v>20</v>
      </c>
      <c r="N11" s="41" t="s">
        <v>447</v>
      </c>
      <c r="O11" s="41">
        <v>155</v>
      </c>
      <c r="P11" s="41">
        <v>7030</v>
      </c>
      <c r="Q11" s="41">
        <f t="shared" si="0"/>
        <v>6280</v>
      </c>
      <c r="R11" s="41">
        <v>110</v>
      </c>
      <c r="S11" s="41" t="s">
        <v>444</v>
      </c>
      <c r="T11" s="41"/>
    </row>
    <row r="12" spans="2:20" ht="14.25" customHeight="1">
      <c r="B12" t="s">
        <v>443</v>
      </c>
      <c r="C12">
        <v>330.53</v>
      </c>
      <c r="D12">
        <v>10</v>
      </c>
      <c r="E12" s="39">
        <v>-1.05482379181542</v>
      </c>
      <c r="F12" s="39">
        <v>30.9130535111801</v>
      </c>
      <c r="G12" s="39">
        <v>5.84486702017151</v>
      </c>
      <c r="H12" s="39">
        <v>26.9754889153641</v>
      </c>
      <c r="I12" s="39">
        <v>6.51384908436962</v>
      </c>
      <c r="J12" s="39">
        <v>5.23112753691908</v>
      </c>
      <c r="K12" s="39">
        <v>135.700920493383</v>
      </c>
      <c r="M12" s="10" t="s">
        <v>6</v>
      </c>
      <c r="N12" s="10"/>
      <c r="O12" s="41"/>
      <c r="Q12"/>
      <c r="S12" s="41"/>
      <c r="T12" s="65"/>
    </row>
    <row r="13" spans="2:20" ht="14.25" customHeight="1">
      <c r="B13" t="s">
        <v>443</v>
      </c>
      <c r="C13">
        <v>351.91</v>
      </c>
      <c r="D13">
        <v>11</v>
      </c>
      <c r="E13" s="39">
        <v>-1.60761315622698</v>
      </c>
      <c r="F13" s="39">
        <v>32.0036052574441</v>
      </c>
      <c r="G13" s="39">
        <v>4.33466438147975</v>
      </c>
      <c r="H13" s="39">
        <v>28.6390822786395</v>
      </c>
      <c r="I13" s="39">
        <v>8.71794107622994</v>
      </c>
      <c r="J13" s="39">
        <v>7.03894351348423</v>
      </c>
      <c r="K13" s="39">
        <v>91.1876266100005</v>
      </c>
      <c r="M13" s="10" t="s">
        <v>449</v>
      </c>
      <c r="N13" s="10"/>
      <c r="O13" s="41"/>
      <c r="S13" s="41"/>
      <c r="T13" s="65"/>
    </row>
    <row r="14" spans="2:19" ht="14.25" customHeight="1">
      <c r="B14" t="s">
        <v>443</v>
      </c>
      <c r="C14">
        <v>373.44</v>
      </c>
      <c r="D14">
        <v>12</v>
      </c>
      <c r="E14" s="39">
        <v>-1.03467646393475</v>
      </c>
      <c r="F14" s="39">
        <v>30.6032722803033</v>
      </c>
      <c r="G14" s="39">
        <v>4.96620869210814</v>
      </c>
      <c r="H14" s="39">
        <v>25.5244610592809</v>
      </c>
      <c r="I14" s="39">
        <v>8.26548148875677</v>
      </c>
      <c r="J14" s="39">
        <v>6.68325608234397</v>
      </c>
      <c r="K14" s="39">
        <v>145.889912207983</v>
      </c>
      <c r="M14" s="10" t="s">
        <v>450</v>
      </c>
      <c r="N14" s="10"/>
      <c r="O14" s="41"/>
      <c r="S14" s="41"/>
    </row>
    <row r="15" spans="2:20" ht="14.25" customHeight="1">
      <c r="B15" t="s">
        <v>443</v>
      </c>
      <c r="C15">
        <v>395.14</v>
      </c>
      <c r="D15">
        <v>13</v>
      </c>
      <c r="E15" s="39">
        <v>-1.54751982535928</v>
      </c>
      <c r="F15" s="39">
        <v>31.6219177485805</v>
      </c>
      <c r="G15" s="39">
        <v>5.19219522409075</v>
      </c>
      <c r="H15" s="39">
        <v>27.8079880556695</v>
      </c>
      <c r="I15" s="39">
        <v>8.17128529970675</v>
      </c>
      <c r="J15" s="39">
        <v>6.59298166336534</v>
      </c>
      <c r="K15" s="39">
        <v>100.091313081386</v>
      </c>
      <c r="M15" s="10" t="s">
        <v>451</v>
      </c>
      <c r="N15" s="10"/>
      <c r="O15" s="41"/>
      <c r="P15" s="125"/>
      <c r="Q15" s="125"/>
      <c r="R15" s="41"/>
      <c r="S15" s="41"/>
      <c r="T15" s="65"/>
    </row>
    <row r="16" spans="2:20" ht="14.25" customHeight="1">
      <c r="B16" t="s">
        <v>443</v>
      </c>
      <c r="C16">
        <v>417</v>
      </c>
      <c r="D16">
        <v>14</v>
      </c>
      <c r="E16" s="39">
        <v>-1.58572486499646</v>
      </c>
      <c r="F16" s="39">
        <v>32.540178181997</v>
      </c>
      <c r="G16" s="39">
        <v>4.28837065825253</v>
      </c>
      <c r="H16" s="39">
        <v>28.6487287520414</v>
      </c>
      <c r="I16" s="39">
        <v>8.52168579458015</v>
      </c>
      <c r="J16" s="39">
        <v>6.90232084447015</v>
      </c>
      <c r="K16" s="39">
        <v>84.1730733350708</v>
      </c>
      <c r="M16" s="10" t="s">
        <v>452</v>
      </c>
      <c r="N16" s="10"/>
      <c r="O16" s="41"/>
      <c r="P16" s="125"/>
      <c r="Q16" s="125"/>
      <c r="R16" s="41"/>
      <c r="S16" s="41"/>
      <c r="T16" s="65"/>
    </row>
    <row r="17" spans="2:20" ht="14.25" customHeight="1">
      <c r="B17" t="s">
        <v>443</v>
      </c>
      <c r="C17">
        <v>439.02</v>
      </c>
      <c r="D17">
        <v>15</v>
      </c>
      <c r="E17" s="39">
        <v>-1.64563526068082</v>
      </c>
      <c r="F17" s="39">
        <v>31.2116649121901</v>
      </c>
      <c r="G17" s="39">
        <v>4.36440767182331</v>
      </c>
      <c r="H17" s="39">
        <v>28.319748538141</v>
      </c>
      <c r="I17" s="39">
        <v>8.34953143101878</v>
      </c>
      <c r="J17" s="39">
        <v>6.7687045615</v>
      </c>
      <c r="K17" s="39">
        <v>122.756019510589</v>
      </c>
      <c r="M17" s="9" t="s">
        <v>453</v>
      </c>
      <c r="P17" s="125"/>
      <c r="Q17" s="125"/>
      <c r="R17" s="41"/>
      <c r="S17" s="41"/>
      <c r="T17" s="65"/>
    </row>
    <row r="18" spans="2:20" ht="14.25" customHeight="1">
      <c r="B18" t="s">
        <v>443</v>
      </c>
      <c r="C18">
        <v>461.2</v>
      </c>
      <c r="D18">
        <v>16</v>
      </c>
      <c r="E18" s="39">
        <v>-1.63479979507373</v>
      </c>
      <c r="F18" s="39">
        <v>31.1927452632071</v>
      </c>
      <c r="G18" s="39">
        <v>4.38170977843918</v>
      </c>
      <c r="H18" s="39">
        <v>28.2230458293036</v>
      </c>
      <c r="I18" s="39">
        <v>8.38157883029259</v>
      </c>
      <c r="J18" s="39">
        <v>6.79666657489598</v>
      </c>
      <c r="K18" s="39">
        <v>126.090527879517</v>
      </c>
      <c r="P18" s="125"/>
      <c r="Q18" s="125"/>
      <c r="R18" s="41"/>
      <c r="S18" s="41"/>
      <c r="T18" s="65"/>
    </row>
    <row r="19" spans="2:20" ht="15" customHeight="1">
      <c r="B19" t="s">
        <v>443</v>
      </c>
      <c r="C19">
        <v>483.54</v>
      </c>
      <c r="D19">
        <v>17</v>
      </c>
      <c r="E19" s="39">
        <v>-1.56211433060404</v>
      </c>
      <c r="F19" s="39">
        <v>31.1365350958761</v>
      </c>
      <c r="G19" s="39">
        <v>5.37071281997932</v>
      </c>
      <c r="H19" s="39">
        <v>26.537532787124</v>
      </c>
      <c r="I19" s="39">
        <v>8.01774178484342</v>
      </c>
      <c r="J19" s="39">
        <v>6.4642260302338</v>
      </c>
      <c r="K19" s="39">
        <v>128.440503953436</v>
      </c>
      <c r="P19" s="41"/>
      <c r="Q19" s="41"/>
      <c r="R19" s="41"/>
      <c r="S19" s="41"/>
      <c r="T19" s="65"/>
    </row>
    <row r="20" spans="2:20" ht="15" customHeight="1">
      <c r="B20" t="s">
        <v>443</v>
      </c>
      <c r="C20">
        <v>506.05</v>
      </c>
      <c r="D20">
        <v>18</v>
      </c>
      <c r="E20" s="39">
        <v>-1.55050305106669</v>
      </c>
      <c r="F20" s="39">
        <v>32.1665062958814</v>
      </c>
      <c r="G20" s="39">
        <v>4.71976459844868</v>
      </c>
      <c r="H20" s="39">
        <v>27.6621750094418</v>
      </c>
      <c r="I20" s="39">
        <v>7.96887675761358</v>
      </c>
      <c r="J20" s="39">
        <v>6.42376887038829</v>
      </c>
      <c r="K20" s="39">
        <v>105.094684690256</v>
      </c>
      <c r="P20" s="41"/>
      <c r="Q20" s="41"/>
      <c r="R20" s="41"/>
      <c r="S20" s="41"/>
      <c r="T20" s="65"/>
    </row>
    <row r="21" spans="2:20" ht="15" customHeight="1">
      <c r="B21" t="s">
        <v>443</v>
      </c>
      <c r="C21">
        <v>528.71</v>
      </c>
      <c r="D21">
        <v>19</v>
      </c>
      <c r="E21" s="39">
        <v>-0.917974648109609</v>
      </c>
      <c r="F21" s="39">
        <v>30.5368694661712</v>
      </c>
      <c r="G21" s="39">
        <v>5.22259284209649</v>
      </c>
      <c r="H21" s="39">
        <v>27.0444116142451</v>
      </c>
      <c r="I21" s="39">
        <v>6.74493033600573</v>
      </c>
      <c r="J21" s="39">
        <v>5.429270436099</v>
      </c>
      <c r="K21" s="39">
        <v>109.466885249716</v>
      </c>
      <c r="P21" s="41"/>
      <c r="Q21" s="41"/>
      <c r="R21" s="41"/>
      <c r="S21" s="41"/>
      <c r="T21" s="65"/>
    </row>
    <row r="22" spans="2:20" ht="15" customHeight="1">
      <c r="B22" t="s">
        <v>443</v>
      </c>
      <c r="C22">
        <v>551.53</v>
      </c>
      <c r="D22">
        <v>20</v>
      </c>
      <c r="E22" s="39">
        <v>-0.977564591242371</v>
      </c>
      <c r="F22" s="39">
        <v>31.0008566925896</v>
      </c>
      <c r="G22" s="39">
        <v>5.9680177639726</v>
      </c>
      <c r="H22" s="39">
        <v>26.9282335505612</v>
      </c>
      <c r="I22" s="39">
        <v>6.30452054404501</v>
      </c>
      <c r="J22" s="39">
        <v>5.06327164303183</v>
      </c>
      <c r="K22" s="39">
        <v>134.00438207847</v>
      </c>
      <c r="P22" s="41"/>
      <c r="Q22" s="41"/>
      <c r="R22" s="41"/>
      <c r="S22" s="41"/>
      <c r="T22" s="65"/>
    </row>
    <row r="23" spans="2:20" ht="15" customHeight="1">
      <c r="B23" t="s">
        <v>443</v>
      </c>
      <c r="C23">
        <v>574.52</v>
      </c>
      <c r="D23">
        <v>21</v>
      </c>
      <c r="E23" s="39">
        <v>-1.63672848790465</v>
      </c>
      <c r="F23" s="39">
        <v>31.4497406727937</v>
      </c>
      <c r="G23" s="39">
        <v>4.02339345585314</v>
      </c>
      <c r="H23" s="39">
        <v>28.1582990170805</v>
      </c>
      <c r="I23" s="39">
        <v>8.69934114318109</v>
      </c>
      <c r="J23" s="39">
        <v>7.03955358498937</v>
      </c>
      <c r="K23" s="39">
        <v>102.676140659708</v>
      </c>
      <c r="P23" s="41"/>
      <c r="Q23" s="41"/>
      <c r="R23" s="41"/>
      <c r="S23" s="41"/>
      <c r="T23" s="65"/>
    </row>
    <row r="24" spans="2:11" ht="13.5" customHeight="1">
      <c r="B24" t="s">
        <v>443</v>
      </c>
      <c r="C24">
        <v>597.67</v>
      </c>
      <c r="D24">
        <v>22</v>
      </c>
      <c r="E24" s="39">
        <v>-1.43535555165499</v>
      </c>
      <c r="F24" s="39">
        <v>31.0924398166894</v>
      </c>
      <c r="G24" s="39">
        <v>4.23555748942518</v>
      </c>
      <c r="H24" s="39">
        <v>26.7215219571175</v>
      </c>
      <c r="I24" s="39">
        <v>8.63728218959671</v>
      </c>
      <c r="J24" s="39">
        <v>6.96370431898738</v>
      </c>
      <c r="K24" s="39">
        <v>92.3107558015363</v>
      </c>
    </row>
    <row r="25" spans="2:11" ht="13.5" customHeight="1">
      <c r="B25" t="s">
        <v>443</v>
      </c>
      <c r="C25">
        <v>620.98</v>
      </c>
      <c r="D25">
        <v>23</v>
      </c>
      <c r="E25" s="39">
        <v>-0.693950891781496</v>
      </c>
      <c r="F25" s="39">
        <v>33.1540300779837</v>
      </c>
      <c r="G25" s="39">
        <v>4.42207605087083</v>
      </c>
      <c r="H25" s="39">
        <v>29.2750493632738</v>
      </c>
      <c r="I25" s="39">
        <v>5.73757418831294</v>
      </c>
      <c r="J25" s="39">
        <v>4.53888669648965</v>
      </c>
      <c r="K25" s="39">
        <v>206.22967674032</v>
      </c>
    </row>
    <row r="26" spans="2:11" ht="13.5" customHeight="1">
      <c r="B26" t="s">
        <v>443</v>
      </c>
      <c r="C26">
        <v>644.45</v>
      </c>
      <c r="D26">
        <v>24</v>
      </c>
      <c r="E26" s="39">
        <v>-1.68249373842606</v>
      </c>
      <c r="F26" s="39">
        <v>31.9663450047509</v>
      </c>
      <c r="G26" s="39">
        <v>2.94651247544652</v>
      </c>
      <c r="H26" s="39">
        <v>27.5517073782732</v>
      </c>
      <c r="I26" s="39">
        <v>8.98701112189992</v>
      </c>
      <c r="J26" s="39">
        <v>7.28262583081335</v>
      </c>
      <c r="K26" s="39">
        <v>132.124645837746</v>
      </c>
    </row>
    <row r="27" spans="2:11" ht="13.5" customHeight="1">
      <c r="B27" t="s">
        <v>443</v>
      </c>
      <c r="C27">
        <v>668.08</v>
      </c>
      <c r="D27">
        <v>25</v>
      </c>
      <c r="E27" s="39">
        <v>-1.47758777779737</v>
      </c>
      <c r="F27" s="39">
        <v>31.416648042079</v>
      </c>
      <c r="G27" s="39">
        <v>3.84789822313686</v>
      </c>
      <c r="H27" s="39">
        <v>26.3030632543528</v>
      </c>
      <c r="I27" s="39">
        <v>8.59407733375495</v>
      </c>
      <c r="J27" s="39">
        <v>6.94827892989291</v>
      </c>
      <c r="K27" s="39">
        <v>95.7143136634673</v>
      </c>
    </row>
    <row r="28" spans="2:11" ht="13.5" customHeight="1">
      <c r="B28" t="s">
        <v>443</v>
      </c>
      <c r="C28">
        <v>691.87</v>
      </c>
      <c r="D28">
        <v>26</v>
      </c>
      <c r="E28" s="39">
        <v>-1.47930190205983</v>
      </c>
      <c r="F28" s="39">
        <v>32.6194562032909</v>
      </c>
      <c r="G28" s="39">
        <v>5.71282480014246</v>
      </c>
      <c r="H28" s="39">
        <v>31.0274830944815</v>
      </c>
      <c r="I28" s="39">
        <v>6.32701199159795</v>
      </c>
      <c r="J28" s="39">
        <v>4.99563052010486</v>
      </c>
      <c r="K28" s="39">
        <v>133.65479787785</v>
      </c>
    </row>
    <row r="29" spans="2:11" ht="13.5" customHeight="1">
      <c r="B29" t="s">
        <v>443</v>
      </c>
      <c r="C29">
        <v>715.82</v>
      </c>
      <c r="D29">
        <v>27</v>
      </c>
      <c r="E29" s="39">
        <v>-1.45641665350634</v>
      </c>
      <c r="F29" s="39">
        <v>32.0282647572163</v>
      </c>
      <c r="G29" s="39">
        <v>5.02224078357942</v>
      </c>
      <c r="H29" s="39">
        <v>28.1830948469675</v>
      </c>
      <c r="I29" s="39">
        <v>6.66598508835216</v>
      </c>
      <c r="J29" s="39">
        <v>5.24432921079477</v>
      </c>
      <c r="K29" s="39">
        <v>193.472509017991</v>
      </c>
    </row>
    <row r="30" spans="2:11" ht="13.5" customHeight="1">
      <c r="B30" t="s">
        <v>443</v>
      </c>
      <c r="C30">
        <v>739.94</v>
      </c>
      <c r="D30">
        <v>28</v>
      </c>
      <c r="E30" s="39">
        <v>-1.54173210619179</v>
      </c>
      <c r="F30" s="39">
        <v>30.93228897035</v>
      </c>
      <c r="G30" s="39">
        <v>6.15033043535646</v>
      </c>
      <c r="H30" s="39">
        <v>26.1834845025736</v>
      </c>
      <c r="I30" s="39">
        <v>7.48550842134476</v>
      </c>
      <c r="J30" s="39">
        <v>6.02159905390098</v>
      </c>
      <c r="K30" s="39">
        <v>135.830116769336</v>
      </c>
    </row>
    <row r="31" spans="2:11" ht="13.5" customHeight="1">
      <c r="B31" t="s">
        <v>443</v>
      </c>
      <c r="C31">
        <v>788.66</v>
      </c>
      <c r="D31">
        <v>30</v>
      </c>
      <c r="E31" s="39">
        <v>-1.24942652236365</v>
      </c>
      <c r="F31" s="39">
        <v>31.169689993416</v>
      </c>
      <c r="G31" s="39">
        <v>5.55127400861321</v>
      </c>
      <c r="H31" s="39">
        <v>28.7754259511008</v>
      </c>
      <c r="I31" s="39">
        <v>6.87937375430709</v>
      </c>
      <c r="J31" s="39">
        <v>5.48786551694627</v>
      </c>
      <c r="K31" s="39">
        <v>143.712027952525</v>
      </c>
    </row>
    <row r="32" spans="2:11" ht="13.5" customHeight="1">
      <c r="B32" t="s">
        <v>443</v>
      </c>
      <c r="C32">
        <v>838.01</v>
      </c>
      <c r="D32">
        <v>32</v>
      </c>
      <c r="E32" s="39">
        <v>-1.44690022736552</v>
      </c>
      <c r="F32" s="39">
        <v>31.5051848533381</v>
      </c>
      <c r="G32" s="39">
        <v>3.73774439117538</v>
      </c>
      <c r="H32" s="39">
        <v>26.2538026110957</v>
      </c>
      <c r="I32" s="39">
        <v>8.60341249394957</v>
      </c>
      <c r="J32" s="39">
        <v>6.96281436998586</v>
      </c>
      <c r="K32" s="39">
        <v>92.4525732925986</v>
      </c>
    </row>
    <row r="33" spans="2:11" ht="13.5" customHeight="1">
      <c r="B33" t="s">
        <v>443</v>
      </c>
      <c r="C33">
        <v>888.01</v>
      </c>
      <c r="D33">
        <v>34</v>
      </c>
      <c r="E33" s="39">
        <v>-1.60073593192219</v>
      </c>
      <c r="F33" s="39">
        <v>31.7605811353261</v>
      </c>
      <c r="G33" s="39">
        <v>3.86376480668104</v>
      </c>
      <c r="H33" s="39">
        <v>28.4100060843456</v>
      </c>
      <c r="I33" s="39">
        <v>8.99949431745662</v>
      </c>
      <c r="J33" s="39">
        <v>7.21677150135016</v>
      </c>
      <c r="K33" s="39">
        <v>83.3865626962963</v>
      </c>
    </row>
    <row r="34" spans="2:11" ht="13.5" customHeight="1">
      <c r="B34" t="s">
        <v>443</v>
      </c>
      <c r="C34">
        <v>938.66</v>
      </c>
      <c r="D34">
        <v>36</v>
      </c>
      <c r="E34" s="39">
        <v>-0.793950376563468</v>
      </c>
      <c r="F34" s="39">
        <v>32.5660405726932</v>
      </c>
      <c r="G34" s="39">
        <v>4.58909246740401</v>
      </c>
      <c r="H34" s="39">
        <v>29.0765079337471</v>
      </c>
      <c r="I34" s="39">
        <v>6.61344362549307</v>
      </c>
      <c r="J34" s="39">
        <v>5.29857303997581</v>
      </c>
      <c r="K34" s="39">
        <v>146.435825156239</v>
      </c>
    </row>
    <row r="35" spans="2:11" ht="13.5" customHeight="1">
      <c r="B35" t="s">
        <v>443</v>
      </c>
      <c r="C35">
        <v>1015.8</v>
      </c>
      <c r="D35">
        <v>39</v>
      </c>
      <c r="E35" s="39">
        <v>-1.63478614165783</v>
      </c>
      <c r="F35" s="39">
        <v>32.5452358750925</v>
      </c>
      <c r="G35" s="39">
        <v>4.30343826180947</v>
      </c>
      <c r="H35" s="39">
        <v>29.1463647393582</v>
      </c>
      <c r="I35" s="39">
        <v>8.38132295747554</v>
      </c>
      <c r="J35" s="39">
        <v>6.78306018121311</v>
      </c>
      <c r="K35" s="39">
        <v>84.5361805181426</v>
      </c>
    </row>
    <row r="36" spans="2:11" ht="13.5" customHeight="1">
      <c r="B36" t="s">
        <v>443</v>
      </c>
      <c r="C36">
        <v>1068.1</v>
      </c>
      <c r="D36">
        <v>41</v>
      </c>
      <c r="E36" s="39">
        <v>-1.72266378756384</v>
      </c>
      <c r="F36" s="39">
        <v>31.8526694001068</v>
      </c>
      <c r="G36" s="39">
        <v>5.99413602672881</v>
      </c>
      <c r="H36" s="39">
        <v>29.5972887490789</v>
      </c>
      <c r="I36" s="39">
        <v>7.65860723510337</v>
      </c>
      <c r="J36" s="39">
        <v>6.15767456144323</v>
      </c>
      <c r="K36" s="39">
        <v>101.65677436215</v>
      </c>
    </row>
    <row r="37" spans="2:11" ht="13.5" customHeight="1">
      <c r="B37" s="9" t="s">
        <v>447</v>
      </c>
      <c r="C37" s="126">
        <v>673.98</v>
      </c>
      <c r="D37" s="126">
        <v>31</v>
      </c>
      <c r="E37" s="72">
        <v>-1.63165377072545</v>
      </c>
      <c r="F37" s="72">
        <v>32.118022172538</v>
      </c>
      <c r="G37" s="72">
        <v>3.94775899268403</v>
      </c>
      <c r="H37" s="72">
        <v>29.3960268210515</v>
      </c>
      <c r="I37" s="72">
        <v>7.92168996425195</v>
      </c>
      <c r="J37" s="72">
        <v>6.40288262949133</v>
      </c>
      <c r="K37" s="72">
        <v>125.895362948875</v>
      </c>
    </row>
    <row r="38" spans="2:11" ht="13.5" customHeight="1">
      <c r="B38" s="9" t="s">
        <v>447</v>
      </c>
      <c r="C38" s="126">
        <v>888.63</v>
      </c>
      <c r="D38" s="126">
        <v>36</v>
      </c>
      <c r="E38" s="72">
        <v>-1.70702233998335</v>
      </c>
      <c r="F38" s="72">
        <v>31.7171044825358</v>
      </c>
      <c r="G38" s="72">
        <v>5.32942832142963</v>
      </c>
      <c r="H38" s="72">
        <v>30.6293261476823</v>
      </c>
      <c r="I38" s="72">
        <v>7.64139096158163</v>
      </c>
      <c r="J38" s="72">
        <v>6.18756386673953</v>
      </c>
      <c r="K38" s="72">
        <v>146.325154333781</v>
      </c>
    </row>
    <row r="39" spans="2:11" ht="13.5" customHeight="1">
      <c r="B39" s="9" t="s">
        <v>447</v>
      </c>
      <c r="C39" s="126">
        <v>1103.3</v>
      </c>
      <c r="D39" s="126">
        <v>41</v>
      </c>
      <c r="E39" s="72">
        <v>-1.36180716805686</v>
      </c>
      <c r="F39" s="72">
        <v>32.5655991555659</v>
      </c>
      <c r="G39" s="72">
        <v>6.18286925169371</v>
      </c>
      <c r="H39" s="72">
        <v>31.121042413833</v>
      </c>
      <c r="I39" s="72">
        <v>4.92929557394564</v>
      </c>
      <c r="J39" s="72">
        <v>3.92715266968413</v>
      </c>
      <c r="K39" s="72">
        <v>166.452814716935</v>
      </c>
    </row>
    <row r="40" spans="2:11" ht="13.5" customHeight="1">
      <c r="B40" s="9" t="s">
        <v>447</v>
      </c>
      <c r="C40" s="126">
        <v>1317.9</v>
      </c>
      <c r="D40" s="126">
        <v>46</v>
      </c>
      <c r="E40" s="72">
        <v>-1.73007755868884</v>
      </c>
      <c r="F40" s="72">
        <v>32.260302225352</v>
      </c>
      <c r="G40" s="72">
        <v>4.84523898810814</v>
      </c>
      <c r="H40" s="72">
        <v>30.4299323502405</v>
      </c>
      <c r="I40" s="72">
        <v>7.25574938148717</v>
      </c>
      <c r="J40" s="72">
        <v>5.83044503242653</v>
      </c>
      <c r="K40" s="72">
        <v>129.428158504892</v>
      </c>
    </row>
    <row r="41" spans="2:11" ht="13.5" customHeight="1">
      <c r="B41" s="9" t="s">
        <v>447</v>
      </c>
      <c r="C41" s="126">
        <v>1804.9</v>
      </c>
      <c r="D41" s="126">
        <v>56</v>
      </c>
      <c r="E41" s="72">
        <v>-1.68660741130267</v>
      </c>
      <c r="F41" s="72">
        <v>32.0403778068361</v>
      </c>
      <c r="G41" s="72">
        <v>4.39038432360262</v>
      </c>
      <c r="H41" s="72">
        <v>29.662925993154</v>
      </c>
      <c r="I41" s="72">
        <v>8.33573358717739</v>
      </c>
      <c r="J41" s="72">
        <v>6.73881018674496</v>
      </c>
      <c r="K41" s="72">
        <v>120.296494699845</v>
      </c>
    </row>
    <row r="42" spans="2:11" ht="13.5" customHeight="1">
      <c r="B42" s="9" t="s">
        <v>447</v>
      </c>
      <c r="C42" s="126">
        <v>2086.3</v>
      </c>
      <c r="D42" s="126">
        <v>61</v>
      </c>
      <c r="E42" s="72">
        <v>-1.71971951103857</v>
      </c>
      <c r="F42" s="72">
        <v>32.2409865594271</v>
      </c>
      <c r="G42" s="72">
        <v>4.30927800961679</v>
      </c>
      <c r="H42" s="72">
        <v>30.2833040161189</v>
      </c>
      <c r="I42" s="72">
        <v>7.5270621757952</v>
      </c>
      <c r="J42" s="72">
        <v>6.06361163498869</v>
      </c>
      <c r="K42" s="72">
        <v>131.814675322845</v>
      </c>
    </row>
    <row r="43" spans="2:11" ht="13.5" customHeight="1">
      <c r="B43" s="9" t="s">
        <v>447</v>
      </c>
      <c r="C43" s="126">
        <v>2418.7</v>
      </c>
      <c r="D43" s="126">
        <v>66</v>
      </c>
      <c r="E43" s="72">
        <v>-1.65979204028863</v>
      </c>
      <c r="F43" s="72">
        <v>31.9365857750494</v>
      </c>
      <c r="G43" s="72">
        <v>4.46380211370852</v>
      </c>
      <c r="H43" s="72">
        <v>29.9047750123825</v>
      </c>
      <c r="I43" s="72">
        <v>7.49772672208561</v>
      </c>
      <c r="J43" s="72">
        <v>6.02218928111349</v>
      </c>
      <c r="K43" s="72">
        <v>118.660462488087</v>
      </c>
    </row>
    <row r="44" spans="2:11" ht="13.5" customHeight="1">
      <c r="B44" s="9" t="s">
        <v>447</v>
      </c>
      <c r="C44" s="126">
        <v>2873</v>
      </c>
      <c r="D44" s="126">
        <v>71</v>
      </c>
      <c r="E44" s="72">
        <v>-1.67333636491714</v>
      </c>
      <c r="F44" s="72">
        <v>32.3854944336767</v>
      </c>
      <c r="G44" s="72">
        <v>5.20125967507821</v>
      </c>
      <c r="H44" s="72">
        <v>30.2588892730876</v>
      </c>
      <c r="I44" s="72">
        <v>7.46320153808709</v>
      </c>
      <c r="J44" s="72">
        <v>6.0113051635543</v>
      </c>
      <c r="K44" s="72">
        <v>115.817145173174</v>
      </c>
    </row>
    <row r="45" spans="2:11" ht="13.5" customHeight="1">
      <c r="B45" s="9" t="s">
        <v>447</v>
      </c>
      <c r="C45" s="126">
        <v>3559.8</v>
      </c>
      <c r="D45" s="126">
        <v>76</v>
      </c>
      <c r="E45" s="72">
        <v>-1.71603241128295</v>
      </c>
      <c r="F45" s="72">
        <v>32.5673764909247</v>
      </c>
      <c r="G45" s="72">
        <v>3.97501435121896</v>
      </c>
      <c r="H45" s="72">
        <v>29.9279292968791</v>
      </c>
      <c r="I45" s="72">
        <v>7.82158787318181</v>
      </c>
      <c r="J45" s="72">
        <v>6.30057913934694</v>
      </c>
      <c r="K45" s="72">
        <v>134.889202296073</v>
      </c>
    </row>
    <row r="46" spans="2:11" ht="13.5" customHeight="1">
      <c r="B46" s="9" t="s">
        <v>447</v>
      </c>
      <c r="C46" s="126">
        <v>4329.5</v>
      </c>
      <c r="D46" s="126">
        <v>81</v>
      </c>
      <c r="E46" s="72">
        <v>-1.67337342020059</v>
      </c>
      <c r="F46" s="72">
        <v>31.9568533200459</v>
      </c>
      <c r="G46" s="72">
        <v>5.5639568485526</v>
      </c>
      <c r="H46" s="72">
        <v>28.7743835464157</v>
      </c>
      <c r="I46" s="72">
        <v>6.94703442197618</v>
      </c>
      <c r="J46" s="72">
        <v>5.56821126608094</v>
      </c>
      <c r="K46" s="72">
        <v>159.288363881284</v>
      </c>
    </row>
    <row r="47" spans="2:11" ht="13.5" customHeight="1">
      <c r="B47" s="9" t="s">
        <v>447</v>
      </c>
      <c r="C47" s="126">
        <v>4875.2</v>
      </c>
      <c r="D47" s="126">
        <v>86</v>
      </c>
      <c r="E47" s="72">
        <v>-1.64570551574066</v>
      </c>
      <c r="F47" s="72">
        <v>30.9177910504734</v>
      </c>
      <c r="G47" s="72">
        <v>4.82784984567735</v>
      </c>
      <c r="H47" s="72">
        <v>24.4633212023622</v>
      </c>
      <c r="I47" s="72">
        <v>8.44585661452951</v>
      </c>
      <c r="J47" s="72">
        <v>6.78694621970571</v>
      </c>
      <c r="K47" s="72">
        <v>161.512903209968</v>
      </c>
    </row>
    <row r="48" spans="2:11" ht="13.5" customHeight="1">
      <c r="B48" s="9" t="s">
        <v>447</v>
      </c>
      <c r="C48" s="126">
        <v>5172.3</v>
      </c>
      <c r="D48" s="126">
        <v>91</v>
      </c>
      <c r="E48" s="72">
        <v>-1.54137885116554</v>
      </c>
      <c r="F48" s="72">
        <v>32.053883673625</v>
      </c>
      <c r="G48" s="72">
        <v>4.74719902007373</v>
      </c>
      <c r="H48" s="72">
        <v>29.1361807500001</v>
      </c>
      <c r="I48" s="72">
        <v>6.34572718749033</v>
      </c>
      <c r="J48" s="72">
        <v>5.06329581154528</v>
      </c>
      <c r="K48" s="72">
        <v>160.999903026994</v>
      </c>
    </row>
    <row r="49" spans="2:11" ht="13.5" customHeight="1">
      <c r="B49" s="9" t="s">
        <v>447</v>
      </c>
      <c r="C49" s="126">
        <v>5366.5</v>
      </c>
      <c r="D49" s="126">
        <v>96</v>
      </c>
      <c r="E49" s="72">
        <v>-1.53576742524994</v>
      </c>
      <c r="F49" s="72">
        <v>31.9833574365016</v>
      </c>
      <c r="G49" s="72">
        <v>4.69783199600122</v>
      </c>
      <c r="H49" s="72">
        <v>26.5631282776097</v>
      </c>
      <c r="I49" s="72">
        <v>8.35141597368991</v>
      </c>
      <c r="J49" s="72">
        <v>6.76689823368656</v>
      </c>
      <c r="K49" s="72">
        <v>102.099378696472</v>
      </c>
    </row>
    <row r="50" spans="2:11" ht="13.5" customHeight="1">
      <c r="B50" s="9" t="s">
        <v>447</v>
      </c>
      <c r="C50" s="126">
        <v>5527.5</v>
      </c>
      <c r="D50" s="126">
        <v>101</v>
      </c>
      <c r="E50" s="72">
        <v>-1.72057980944057</v>
      </c>
      <c r="F50" s="72">
        <v>32.1905091379551</v>
      </c>
      <c r="G50" s="72">
        <v>5.38553654175284</v>
      </c>
      <c r="H50" s="72">
        <v>30.2879109969708</v>
      </c>
      <c r="I50" s="72">
        <v>7.52502990687694</v>
      </c>
      <c r="J50" s="72">
        <v>6.07055405348095</v>
      </c>
      <c r="K50" s="72">
        <v>121.358638324194</v>
      </c>
    </row>
    <row r="51" spans="2:11" ht="13.5" customHeight="1">
      <c r="B51" s="9" t="s">
        <v>447</v>
      </c>
      <c r="C51" s="126">
        <v>5681.6</v>
      </c>
      <c r="D51" s="126">
        <v>106</v>
      </c>
      <c r="E51" s="72">
        <v>-1.46346697773605</v>
      </c>
      <c r="F51" s="72">
        <v>32.2190727926759</v>
      </c>
      <c r="G51" s="72">
        <v>6.48410337405722</v>
      </c>
      <c r="H51" s="72">
        <v>31.4902970136532</v>
      </c>
      <c r="I51" s="72">
        <v>4.89278513990215</v>
      </c>
      <c r="J51" s="72">
        <v>3.85631842416614</v>
      </c>
      <c r="K51" s="72">
        <v>166.762696476625</v>
      </c>
    </row>
    <row r="52" spans="2:11" ht="13.5" customHeight="1">
      <c r="B52" s="9" t="s">
        <v>447</v>
      </c>
      <c r="C52" s="126">
        <v>5850.1</v>
      </c>
      <c r="D52" s="126">
        <v>111</v>
      </c>
      <c r="E52" s="72">
        <v>-1.62498912996605</v>
      </c>
      <c r="F52" s="72">
        <v>32.2232023043234</v>
      </c>
      <c r="G52" s="72">
        <v>3.83529258438024</v>
      </c>
      <c r="H52" s="72">
        <v>30.3913203200581</v>
      </c>
      <c r="I52" s="72">
        <v>7.70879416043047</v>
      </c>
      <c r="J52" s="72">
        <v>6.2237346125352</v>
      </c>
      <c r="K52" s="72">
        <v>103.721974074027</v>
      </c>
    </row>
    <row r="53" spans="2:11" ht="13.5" customHeight="1">
      <c r="B53" s="9" t="s">
        <v>447</v>
      </c>
      <c r="C53" s="126">
        <v>6311.3</v>
      </c>
      <c r="D53" s="126">
        <v>121</v>
      </c>
      <c r="E53" s="72">
        <v>-0.9644707450825151</v>
      </c>
      <c r="F53" s="72">
        <v>29.8580592239948</v>
      </c>
      <c r="G53" s="72">
        <v>6.89820241194056</v>
      </c>
      <c r="H53" s="72">
        <v>26.3487302725576</v>
      </c>
      <c r="I53" s="72">
        <v>4.95982337944962</v>
      </c>
      <c r="J53" s="72">
        <v>3.9765082058639</v>
      </c>
      <c r="K53" s="72">
        <v>186.965929947405</v>
      </c>
    </row>
    <row r="54" spans="2:11" ht="13.5" customHeight="1">
      <c r="B54" s="9" t="s">
        <v>447</v>
      </c>
      <c r="C54" s="126">
        <v>6559.1</v>
      </c>
      <c r="D54" s="126">
        <v>126</v>
      </c>
      <c r="E54" s="72">
        <v>-1.67582989805066</v>
      </c>
      <c r="F54" s="72">
        <v>31.8259860255986</v>
      </c>
      <c r="G54" s="72">
        <v>4.1174169931924</v>
      </c>
      <c r="H54" s="72">
        <v>28.3377381126962</v>
      </c>
      <c r="I54" s="72">
        <v>7.77465319519522</v>
      </c>
      <c r="J54" s="72">
        <v>6.22781872436223</v>
      </c>
      <c r="K54" s="72">
        <v>173.234541902065</v>
      </c>
    </row>
    <row r="55" spans="2:11" ht="13.5" customHeight="1">
      <c r="B55" s="9" t="s">
        <v>447</v>
      </c>
      <c r="C55" s="126">
        <v>6719</v>
      </c>
      <c r="D55" s="126">
        <v>131</v>
      </c>
      <c r="E55" s="72">
        <v>-1.01229598818277</v>
      </c>
      <c r="F55" s="72">
        <v>29.8654431282085</v>
      </c>
      <c r="G55" s="72">
        <v>5.60747430438495</v>
      </c>
      <c r="H55" s="72">
        <v>26.5022900892494</v>
      </c>
      <c r="I55" s="72">
        <v>6.68643436371839</v>
      </c>
      <c r="J55" s="72">
        <v>5.3797259168685</v>
      </c>
      <c r="K55" s="72">
        <v>129.671526483722</v>
      </c>
    </row>
    <row r="56" spans="2:11" ht="13.5" customHeight="1">
      <c r="B56" s="9" t="s">
        <v>447</v>
      </c>
      <c r="C56" s="126">
        <v>6830</v>
      </c>
      <c r="D56" s="126">
        <v>136</v>
      </c>
      <c r="E56" s="72">
        <v>-1.14549925021692</v>
      </c>
      <c r="F56" s="72">
        <v>31.2616878974112</v>
      </c>
      <c r="G56" s="72">
        <v>5.66958572037783</v>
      </c>
      <c r="H56" s="72">
        <v>26.9699764597092</v>
      </c>
      <c r="I56" s="72">
        <v>7.14601620645204</v>
      </c>
      <c r="J56" s="72">
        <v>5.73687979432395</v>
      </c>
      <c r="K56" s="72">
        <v>146.406459372547</v>
      </c>
    </row>
    <row r="57" spans="2:11" ht="13.5" customHeight="1">
      <c r="B57" s="9" t="s">
        <v>447</v>
      </c>
      <c r="C57" s="126">
        <v>6987.9</v>
      </c>
      <c r="D57" s="126">
        <v>146</v>
      </c>
      <c r="E57" s="72">
        <v>-1.51084897767284</v>
      </c>
      <c r="F57" s="72">
        <v>30.6064516834359</v>
      </c>
      <c r="G57" s="72">
        <v>6.40209502664154</v>
      </c>
      <c r="H57" s="72">
        <v>26.5643434106224</v>
      </c>
      <c r="I57" s="72">
        <v>6.78417803004153</v>
      </c>
      <c r="J57" s="72">
        <v>5.44102460595701</v>
      </c>
      <c r="K57" s="72">
        <v>155.777581059594</v>
      </c>
    </row>
    <row r="58" spans="2:11" ht="13.5" customHeight="1">
      <c r="B58" s="9" t="s">
        <v>447</v>
      </c>
      <c r="C58" s="126">
        <v>7049.8</v>
      </c>
      <c r="D58" s="126">
        <v>151</v>
      </c>
      <c r="E58" s="72">
        <v>-1.61941601465504</v>
      </c>
      <c r="F58" s="72">
        <v>31.6945004103723</v>
      </c>
      <c r="G58" s="72">
        <v>4.52419439054201</v>
      </c>
      <c r="H58" s="72">
        <v>28.5811097450253</v>
      </c>
      <c r="I58" s="72">
        <v>8.29303054885494</v>
      </c>
      <c r="J58" s="72">
        <v>6.69460063616734</v>
      </c>
      <c r="K58" s="72">
        <v>109.960613757735</v>
      </c>
    </row>
    <row r="59" spans="2:11" ht="13.5" customHeight="1">
      <c r="B59" s="9" t="s">
        <v>447</v>
      </c>
      <c r="C59" s="126">
        <v>7102</v>
      </c>
      <c r="D59" s="126">
        <v>156</v>
      </c>
      <c r="E59" s="72">
        <v>-1.49906112550255</v>
      </c>
      <c r="F59" s="72">
        <v>31.8505233169031</v>
      </c>
      <c r="G59" s="72">
        <v>3.10045065784386</v>
      </c>
      <c r="H59" s="72">
        <v>26.8098443010322</v>
      </c>
      <c r="I59" s="72">
        <v>8.84793851747093</v>
      </c>
      <c r="J59" s="72">
        <v>7.14630506546562</v>
      </c>
      <c r="K59" s="72">
        <v>155.044975355655</v>
      </c>
    </row>
    <row r="60" spans="2:11" ht="13.5" customHeight="1">
      <c r="B60" s="9" t="s">
        <v>447</v>
      </c>
      <c r="C60" s="126">
        <v>7151.9</v>
      </c>
      <c r="D60" s="126">
        <v>161</v>
      </c>
      <c r="E60" s="72">
        <v>-1.6495955830887299</v>
      </c>
      <c r="F60" s="72">
        <v>32.0617591301323</v>
      </c>
      <c r="G60" s="72">
        <v>5.39275528392477</v>
      </c>
      <c r="H60" s="72">
        <v>30.2812006601081</v>
      </c>
      <c r="I60" s="72">
        <v>6.83505322183789</v>
      </c>
      <c r="J60" s="72">
        <v>5.48037008941967</v>
      </c>
      <c r="K60" s="72">
        <v>142.623719108297</v>
      </c>
    </row>
    <row r="61" spans="2:11" ht="13.5" customHeight="1">
      <c r="B61" s="9" t="s">
        <v>447</v>
      </c>
      <c r="C61" s="126">
        <v>7251.6</v>
      </c>
      <c r="D61" s="126">
        <v>171</v>
      </c>
      <c r="E61" s="72">
        <v>-0.9538965262857071</v>
      </c>
      <c r="F61" s="72">
        <v>32.1048700344294</v>
      </c>
      <c r="G61" s="72">
        <v>5.36236898045369</v>
      </c>
      <c r="H61" s="72">
        <v>28.6460566333997</v>
      </c>
      <c r="I61" s="72">
        <v>6.13363566334651</v>
      </c>
      <c r="J61" s="72">
        <v>4.89376393207028</v>
      </c>
      <c r="K61" s="72">
        <v>190.225368311161</v>
      </c>
    </row>
    <row r="62" spans="2:11" ht="13.5" customHeight="1">
      <c r="B62" s="9" t="s">
        <v>447</v>
      </c>
      <c r="C62" s="126">
        <v>7301.5</v>
      </c>
      <c r="D62" s="126">
        <v>176</v>
      </c>
      <c r="E62" s="72">
        <v>-0.929994374599565</v>
      </c>
      <c r="F62" s="72">
        <v>32.0027710005821</v>
      </c>
      <c r="G62" s="72">
        <v>5.52759164737812</v>
      </c>
      <c r="H62" s="72">
        <v>28.5473058269988</v>
      </c>
      <c r="I62" s="72">
        <v>6.28358233466488</v>
      </c>
      <c r="J62" s="72">
        <v>5.00214233527336</v>
      </c>
      <c r="K62" s="72">
        <v>169.432305012982</v>
      </c>
    </row>
    <row r="63" spans="2:11" ht="13.5" customHeight="1">
      <c r="B63" s="9" t="s">
        <v>447</v>
      </c>
      <c r="C63" s="126">
        <v>7351.4</v>
      </c>
      <c r="D63" s="126">
        <v>181</v>
      </c>
      <c r="E63" s="72">
        <v>-1.51298134319582</v>
      </c>
      <c r="F63" s="72">
        <v>32.1141224794271</v>
      </c>
      <c r="G63" s="72">
        <v>6.13428911911031</v>
      </c>
      <c r="H63" s="72">
        <v>27.766691739222</v>
      </c>
      <c r="I63" s="72">
        <v>5.93572786737658</v>
      </c>
      <c r="J63" s="72">
        <v>4.65453852856914</v>
      </c>
      <c r="K63" s="72">
        <v>192.64238934903</v>
      </c>
    </row>
    <row r="64" spans="2:11" ht="13.5" customHeight="1">
      <c r="B64" s="9" t="s">
        <v>447</v>
      </c>
      <c r="C64" s="126">
        <v>7401.3</v>
      </c>
      <c r="D64" s="126">
        <v>186</v>
      </c>
      <c r="E64" s="72">
        <v>-0.6950838319946471</v>
      </c>
      <c r="F64" s="72">
        <v>32.2165586950266</v>
      </c>
      <c r="G64" s="72">
        <v>6.7024265518973</v>
      </c>
      <c r="H64" s="72">
        <v>28.9131058447994</v>
      </c>
      <c r="I64" s="72">
        <v>4.79383153584302</v>
      </c>
      <c r="J64" s="72">
        <v>3.75279851695832</v>
      </c>
      <c r="K64" s="72">
        <v>206.153440673168</v>
      </c>
    </row>
    <row r="65" spans="2:11" ht="13.5" customHeight="1">
      <c r="B65" s="9" t="s">
        <v>447</v>
      </c>
      <c r="C65" s="126">
        <v>7451.1</v>
      </c>
      <c r="D65" s="126">
        <v>191</v>
      </c>
      <c r="E65" s="72">
        <v>-0.597944495887152</v>
      </c>
      <c r="F65" s="72">
        <v>32.3587059801841</v>
      </c>
      <c r="G65" s="72">
        <v>6.02094720912799</v>
      </c>
      <c r="H65" s="72">
        <v>29.1417054364846</v>
      </c>
      <c r="I65" s="72">
        <v>5.30004712817651</v>
      </c>
      <c r="J65" s="72">
        <v>4.17571808040733</v>
      </c>
      <c r="K65" s="72">
        <v>201.603019185506</v>
      </c>
    </row>
    <row r="66" spans="2:11" ht="13.5" customHeight="1">
      <c r="B66" s="9" t="s">
        <v>447</v>
      </c>
      <c r="C66" s="126">
        <v>7501</v>
      </c>
      <c r="D66" s="126">
        <v>196</v>
      </c>
      <c r="E66" s="72">
        <v>-1.67535207712901</v>
      </c>
      <c r="F66" s="72">
        <v>31.9274902711026</v>
      </c>
      <c r="G66" s="72">
        <v>5.17375323908113</v>
      </c>
      <c r="H66" s="72">
        <v>27.4095495724971</v>
      </c>
      <c r="I66" s="72">
        <v>6.90524431530848</v>
      </c>
      <c r="J66" s="72">
        <v>5.46082500280114</v>
      </c>
      <c r="K66" s="72">
        <v>198.91022060872</v>
      </c>
    </row>
    <row r="67" spans="2:11" ht="13.5" customHeight="1">
      <c r="B67" s="9" t="s">
        <v>447</v>
      </c>
      <c r="C67" s="126">
        <v>8388.9</v>
      </c>
      <c r="D67" s="126">
        <v>285</v>
      </c>
      <c r="E67" s="72">
        <v>-1.55560362338056</v>
      </c>
      <c r="F67" s="72">
        <v>31.7898370776937</v>
      </c>
      <c r="G67" s="72">
        <v>5.89795856148715</v>
      </c>
      <c r="H67" s="72">
        <v>29.1981450610746</v>
      </c>
      <c r="I67" s="72">
        <v>5.64276640026139</v>
      </c>
      <c r="J67" s="72">
        <v>4.45711292965491</v>
      </c>
      <c r="K67" s="72">
        <v>179.600395659331</v>
      </c>
    </row>
    <row r="68" spans="2:11" ht="13.5" customHeight="1">
      <c r="B68" s="9" t="s">
        <v>447</v>
      </c>
      <c r="C68" s="126">
        <v>8538.6</v>
      </c>
      <c r="D68" s="126">
        <v>300</v>
      </c>
      <c r="E68" s="72">
        <v>-1.6284485359693</v>
      </c>
      <c r="F68" s="72">
        <v>32.4940824237289</v>
      </c>
      <c r="G68" s="72">
        <v>3.14707355590143</v>
      </c>
      <c r="H68" s="72">
        <v>28.4152541333378</v>
      </c>
      <c r="I68" s="72">
        <v>7.94933278245333</v>
      </c>
      <c r="J68" s="72">
        <v>6.35835397302713</v>
      </c>
      <c r="K68" s="72">
        <v>133.584133241478</v>
      </c>
    </row>
    <row r="69" spans="2:11" ht="13.5" customHeight="1">
      <c r="B69" s="9" t="s">
        <v>447</v>
      </c>
      <c r="C69" s="126">
        <v>8688.2</v>
      </c>
      <c r="D69" s="126">
        <v>315</v>
      </c>
      <c r="E69" s="72">
        <v>-0.660634299121669</v>
      </c>
      <c r="F69" s="72">
        <v>34.2945397444554</v>
      </c>
      <c r="G69" s="72">
        <v>4.45151368606348</v>
      </c>
      <c r="H69" s="72">
        <v>32.066047731506</v>
      </c>
      <c r="I69" s="72">
        <v>4.61865892061081</v>
      </c>
      <c r="J69" s="72">
        <v>3.80208377429963</v>
      </c>
      <c r="K69" s="72">
        <v>139.182821390815</v>
      </c>
    </row>
    <row r="70" spans="2:11" ht="13.5" customHeight="1">
      <c r="B70" s="9" t="s">
        <v>447</v>
      </c>
      <c r="C70" s="126">
        <v>8887.7</v>
      </c>
      <c r="D70" s="126">
        <v>335</v>
      </c>
      <c r="E70" s="72">
        <v>0.179043401883821</v>
      </c>
      <c r="F70" s="72">
        <v>33.6167629194243</v>
      </c>
      <c r="G70" s="72">
        <v>7.08505739191754</v>
      </c>
      <c r="H70" s="72">
        <v>32.7965238065461</v>
      </c>
      <c r="I70" s="72">
        <v>2.11585716467456</v>
      </c>
      <c r="J70" s="72">
        <v>1.71906672752212</v>
      </c>
      <c r="K70" s="72">
        <v>202.400036596741</v>
      </c>
    </row>
    <row r="71" spans="2:11" ht="13.5" customHeight="1">
      <c r="B71" s="9" t="s">
        <v>447</v>
      </c>
      <c r="C71" s="126">
        <v>9236.9</v>
      </c>
      <c r="D71" s="126">
        <v>370</v>
      </c>
      <c r="E71" s="72">
        <v>0.0800787532878879</v>
      </c>
      <c r="F71" s="72">
        <v>33.5711274845964</v>
      </c>
      <c r="G71" s="72">
        <v>6.79429669160338</v>
      </c>
      <c r="H71" s="72">
        <v>32.6997324724139</v>
      </c>
      <c r="I71" s="72">
        <v>2.33982455997312</v>
      </c>
      <c r="J71" s="72">
        <v>1.90586392806634</v>
      </c>
      <c r="K71" s="72">
        <v>196.112020465508</v>
      </c>
    </row>
    <row r="72" spans="2:11" ht="13.5" customHeight="1">
      <c r="B72" s="9" t="s">
        <v>447</v>
      </c>
      <c r="C72" s="126">
        <v>9436.4</v>
      </c>
      <c r="D72" s="126">
        <v>390</v>
      </c>
      <c r="E72" s="72">
        <v>-1.1069924211772</v>
      </c>
      <c r="F72" s="72">
        <v>25.9974044842877</v>
      </c>
      <c r="G72" s="72">
        <v>7.22984387683799</v>
      </c>
      <c r="H72" s="72">
        <v>24.7021987401974</v>
      </c>
      <c r="I72" s="72">
        <v>6.28398620117309</v>
      </c>
      <c r="J72" s="72">
        <v>5.01831094387585</v>
      </c>
      <c r="K72" s="72">
        <v>164.208673371588</v>
      </c>
    </row>
    <row r="73" spans="2:11" ht="13.5" customHeight="1">
      <c r="B73" s="9" t="s">
        <v>447</v>
      </c>
      <c r="C73" s="126">
        <v>9626</v>
      </c>
      <c r="D73" s="126">
        <v>409</v>
      </c>
      <c r="E73" s="72">
        <v>-0.925712185311196</v>
      </c>
      <c r="F73" s="72">
        <v>31.1549349455571</v>
      </c>
      <c r="G73" s="72">
        <v>11.8500728881556</v>
      </c>
      <c r="H73" s="72">
        <v>28.667673124969</v>
      </c>
      <c r="I73" s="72">
        <v>3.17501209349893</v>
      </c>
      <c r="J73" s="72">
        <v>2.51728991772389</v>
      </c>
      <c r="K73" s="72">
        <v>411.450706174884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1:Q50"/>
  <sheetViews>
    <sheetView zoomScale="70" zoomScaleNormal="70" zoomScalePageLayoutView="0" workbookViewId="0" topLeftCell="A1">
      <selection activeCell="A2" sqref="A2"/>
    </sheetView>
  </sheetViews>
  <sheetFormatPr defaultColWidth="13.7109375" defaultRowHeight="13.5" customHeight="1"/>
  <cols>
    <col min="1" max="1" width="13.28125" style="9" customWidth="1"/>
    <col min="2" max="5" width="13.7109375" style="16" customWidth="1"/>
    <col min="6" max="8" width="13.7109375" style="97" customWidth="1"/>
    <col min="9" max="16384" width="13.7109375" style="15" customWidth="1"/>
  </cols>
  <sheetData>
    <row r="1" spans="1:17" ht="26.25" customHeight="1">
      <c r="A1" s="9" t="s">
        <v>0</v>
      </c>
      <c r="B1" s="127" t="s">
        <v>39</v>
      </c>
      <c r="C1" s="127" t="s">
        <v>151</v>
      </c>
      <c r="D1" s="127" t="s">
        <v>454</v>
      </c>
      <c r="E1" s="127" t="s">
        <v>455</v>
      </c>
      <c r="F1" s="97" t="s">
        <v>6</v>
      </c>
      <c r="G1" s="97" t="s">
        <v>7</v>
      </c>
      <c r="H1" s="97" t="s">
        <v>8</v>
      </c>
      <c r="I1" s="114" t="s">
        <v>456</v>
      </c>
      <c r="J1" s="128" t="s">
        <v>457</v>
      </c>
      <c r="K1" s="114" t="s">
        <v>458</v>
      </c>
      <c r="L1" s="114" t="s">
        <v>459</v>
      </c>
      <c r="M1" s="129" t="s">
        <v>460</v>
      </c>
      <c r="N1" s="114" t="s">
        <v>461</v>
      </c>
      <c r="O1" s="114" t="s">
        <v>462</v>
      </c>
      <c r="P1" s="114" t="s">
        <v>463</v>
      </c>
      <c r="Q1" s="15" t="s">
        <v>464</v>
      </c>
    </row>
    <row r="2" spans="1:17" ht="12.75" customHeight="1">
      <c r="A2" s="9" t="s">
        <v>465</v>
      </c>
      <c r="B2" s="16">
        <v>0</v>
      </c>
      <c r="C2" s="16">
        <v>777</v>
      </c>
      <c r="D2" s="18">
        <v>12.6832</v>
      </c>
      <c r="E2" s="18">
        <v>1.44201</v>
      </c>
      <c r="F2" s="97" t="s">
        <v>466</v>
      </c>
      <c r="H2" s="97" t="s">
        <v>20</v>
      </c>
      <c r="I2" s="19" t="s">
        <v>467</v>
      </c>
      <c r="J2" s="19" t="s">
        <v>468</v>
      </c>
      <c r="K2" s="19">
        <v>7</v>
      </c>
      <c r="L2" s="19">
        <v>8</v>
      </c>
      <c r="M2" s="19">
        <v>935</v>
      </c>
      <c r="N2" s="19">
        <v>15</v>
      </c>
      <c r="O2" s="19">
        <v>855</v>
      </c>
      <c r="P2" s="19">
        <v>795</v>
      </c>
      <c r="Q2" s="15">
        <v>915</v>
      </c>
    </row>
    <row r="3" spans="2:17" ht="12.75" customHeight="1">
      <c r="B3" s="16">
        <v>10</v>
      </c>
      <c r="C3" s="16">
        <v>800</v>
      </c>
      <c r="D3" s="18">
        <v>13.1665</v>
      </c>
      <c r="E3" s="18">
        <v>1.43724</v>
      </c>
      <c r="H3" s="97" t="s">
        <v>20</v>
      </c>
      <c r="I3" s="16" t="s">
        <v>469</v>
      </c>
      <c r="J3" s="19" t="s">
        <v>470</v>
      </c>
      <c r="K3" s="19">
        <v>79</v>
      </c>
      <c r="L3" s="19">
        <v>80</v>
      </c>
      <c r="M3" s="130">
        <v>1190</v>
      </c>
      <c r="N3" s="19">
        <v>20</v>
      </c>
      <c r="O3" s="130">
        <v>1118</v>
      </c>
      <c r="P3" s="19">
        <v>1062</v>
      </c>
      <c r="Q3" s="15">
        <v>1173</v>
      </c>
    </row>
    <row r="4" spans="2:17" ht="12.75" customHeight="1">
      <c r="B4" s="16">
        <v>44</v>
      </c>
      <c r="C4" s="16">
        <v>910</v>
      </c>
      <c r="D4" s="18">
        <v>12.8663</v>
      </c>
      <c r="E4" s="18">
        <v>1.4453</v>
      </c>
      <c r="H4" s="97" t="s">
        <v>20</v>
      </c>
      <c r="I4" s="19" t="s">
        <v>471</v>
      </c>
      <c r="J4" s="19" t="s">
        <v>301</v>
      </c>
      <c r="K4" s="19">
        <v>149</v>
      </c>
      <c r="L4" s="19">
        <v>150</v>
      </c>
      <c r="M4" s="130">
        <v>2535</v>
      </c>
      <c r="N4" s="19">
        <v>15</v>
      </c>
      <c r="O4" s="130">
        <v>2626</v>
      </c>
      <c r="P4" s="19">
        <v>2511</v>
      </c>
      <c r="Q4" s="15">
        <v>2740</v>
      </c>
    </row>
    <row r="5" spans="2:17" ht="12.75" customHeight="1">
      <c r="B5" s="16">
        <v>50</v>
      </c>
      <c r="C5" s="16">
        <v>942</v>
      </c>
      <c r="D5" s="18">
        <v>12.6611</v>
      </c>
      <c r="E5" s="18">
        <v>1.44178</v>
      </c>
      <c r="H5" s="97" t="s">
        <v>20</v>
      </c>
      <c r="I5" s="19" t="s">
        <v>472</v>
      </c>
      <c r="J5" s="19" t="s">
        <v>473</v>
      </c>
      <c r="K5" s="19">
        <v>209</v>
      </c>
      <c r="L5" s="19">
        <v>210</v>
      </c>
      <c r="M5" s="130">
        <v>3620</v>
      </c>
      <c r="N5" s="19">
        <v>15</v>
      </c>
      <c r="O5" s="130">
        <v>3929</v>
      </c>
      <c r="P5" s="19">
        <v>3879</v>
      </c>
      <c r="Q5" s="15">
        <v>3979</v>
      </c>
    </row>
    <row r="6" spans="2:17" ht="12.75" customHeight="1">
      <c r="B6" s="16">
        <v>60</v>
      </c>
      <c r="C6" s="16">
        <v>1011</v>
      </c>
      <c r="D6" s="18">
        <v>12.8231</v>
      </c>
      <c r="E6" s="18">
        <v>1.43337</v>
      </c>
      <c r="H6" s="97" t="s">
        <v>20</v>
      </c>
      <c r="I6" s="19" t="s">
        <v>474</v>
      </c>
      <c r="J6" s="19" t="s">
        <v>475</v>
      </c>
      <c r="K6" s="19">
        <v>214</v>
      </c>
      <c r="L6" s="19">
        <v>215</v>
      </c>
      <c r="M6" s="130">
        <v>4020</v>
      </c>
      <c r="N6" s="19">
        <v>15</v>
      </c>
      <c r="O6" s="130">
        <v>4480</v>
      </c>
      <c r="P6" s="19">
        <v>4434</v>
      </c>
      <c r="Q6" s="15">
        <v>4525</v>
      </c>
    </row>
    <row r="7" spans="2:17" ht="12.75" customHeight="1">
      <c r="B7" s="16">
        <v>75</v>
      </c>
      <c r="C7" s="16">
        <v>1157</v>
      </c>
      <c r="D7" s="18">
        <v>12.7081</v>
      </c>
      <c r="E7" s="18">
        <v>1.43026</v>
      </c>
      <c r="H7" s="97" t="s">
        <v>20</v>
      </c>
      <c r="I7" s="19" t="s">
        <v>476</v>
      </c>
      <c r="J7" s="19" t="s">
        <v>295</v>
      </c>
      <c r="K7" s="19">
        <v>264</v>
      </c>
      <c r="L7" s="19">
        <v>265</v>
      </c>
      <c r="M7" s="130">
        <v>4170</v>
      </c>
      <c r="N7" s="19">
        <v>20</v>
      </c>
      <c r="O7" s="130">
        <v>4726</v>
      </c>
      <c r="P7" s="19">
        <v>4624</v>
      </c>
      <c r="Q7" s="15">
        <v>4827</v>
      </c>
    </row>
    <row r="8" spans="2:17" ht="12.75" customHeight="1">
      <c r="B8" s="16">
        <v>85</v>
      </c>
      <c r="C8" s="16">
        <v>1289</v>
      </c>
      <c r="D8" s="18">
        <v>12.7438</v>
      </c>
      <c r="E8" s="18">
        <v>1.43889</v>
      </c>
      <c r="H8" s="97" t="s">
        <v>20</v>
      </c>
      <c r="I8" s="19" t="s">
        <v>477</v>
      </c>
      <c r="J8" s="19" t="s">
        <v>478</v>
      </c>
      <c r="K8" s="19">
        <v>319</v>
      </c>
      <c r="L8" s="19">
        <v>320</v>
      </c>
      <c r="M8" s="130">
        <v>5200</v>
      </c>
      <c r="N8" s="19">
        <v>15</v>
      </c>
      <c r="O8" s="130">
        <v>5954</v>
      </c>
      <c r="P8" s="19">
        <v>5918</v>
      </c>
      <c r="Q8" s="15">
        <v>5990</v>
      </c>
    </row>
    <row r="9" spans="2:17" ht="12.75" customHeight="1">
      <c r="B9" s="16">
        <v>95</v>
      </c>
      <c r="C9" s="16">
        <v>1448</v>
      </c>
      <c r="D9" s="18">
        <v>12.9777</v>
      </c>
      <c r="E9" s="18">
        <v>1.44241</v>
      </c>
      <c r="H9" s="97" t="s">
        <v>20</v>
      </c>
      <c r="I9" s="16" t="s">
        <v>479</v>
      </c>
      <c r="J9" s="19" t="s">
        <v>470</v>
      </c>
      <c r="K9" s="19">
        <v>359</v>
      </c>
      <c r="L9" s="19">
        <v>360</v>
      </c>
      <c r="M9" s="130">
        <v>5520</v>
      </c>
      <c r="N9" s="19">
        <v>40</v>
      </c>
      <c r="O9" s="130">
        <v>6312</v>
      </c>
      <c r="P9" s="19">
        <v>6221</v>
      </c>
      <c r="Q9" s="15">
        <v>6402</v>
      </c>
    </row>
    <row r="10" spans="2:17" ht="12.75" customHeight="1">
      <c r="B10" s="16">
        <v>105</v>
      </c>
      <c r="C10" s="16">
        <v>1632</v>
      </c>
      <c r="D10" s="18">
        <v>12.9322</v>
      </c>
      <c r="E10" s="18">
        <v>1.44165</v>
      </c>
      <c r="H10" s="97" t="s">
        <v>20</v>
      </c>
      <c r="I10" s="19" t="s">
        <v>480</v>
      </c>
      <c r="J10" s="19" t="s">
        <v>481</v>
      </c>
      <c r="K10" s="19">
        <v>415</v>
      </c>
      <c r="L10" s="19">
        <v>416</v>
      </c>
      <c r="M10" s="130">
        <v>6970</v>
      </c>
      <c r="N10" s="19">
        <v>25</v>
      </c>
      <c r="O10" s="130">
        <v>7819</v>
      </c>
      <c r="P10" s="19">
        <v>7716</v>
      </c>
      <c r="Q10" s="15">
        <v>7921</v>
      </c>
    </row>
    <row r="11" spans="2:17" ht="12.75" customHeight="1">
      <c r="B11" s="16">
        <v>115</v>
      </c>
      <c r="C11" s="16">
        <v>1837</v>
      </c>
      <c r="D11" s="18">
        <v>12.7296</v>
      </c>
      <c r="E11" s="18">
        <v>1.4356200000000001</v>
      </c>
      <c r="H11" s="97" t="s">
        <v>20</v>
      </c>
      <c r="I11" s="19" t="s">
        <v>482</v>
      </c>
      <c r="J11" s="19" t="s">
        <v>483</v>
      </c>
      <c r="K11" s="19">
        <v>464</v>
      </c>
      <c r="L11" s="19">
        <v>465</v>
      </c>
      <c r="M11" s="130">
        <v>8435</v>
      </c>
      <c r="N11" s="19">
        <v>25</v>
      </c>
      <c r="O11" s="130">
        <v>9476</v>
      </c>
      <c r="P11" s="19">
        <v>9432</v>
      </c>
      <c r="Q11" s="15">
        <v>9519</v>
      </c>
    </row>
    <row r="12" spans="2:17" ht="12.75" customHeight="1">
      <c r="B12" s="16">
        <v>125</v>
      </c>
      <c r="C12" s="16">
        <v>2059</v>
      </c>
      <c r="D12" s="18">
        <v>12.9535</v>
      </c>
      <c r="E12" s="18">
        <v>1.44582</v>
      </c>
      <c r="H12" s="97" t="s">
        <v>20</v>
      </c>
      <c r="I12" s="19" t="s">
        <v>484</v>
      </c>
      <c r="J12" s="19" t="s">
        <v>295</v>
      </c>
      <c r="K12" s="19">
        <v>532</v>
      </c>
      <c r="L12" s="19">
        <v>533</v>
      </c>
      <c r="M12" s="130">
        <v>9910</v>
      </c>
      <c r="N12" s="19">
        <v>25</v>
      </c>
      <c r="O12" s="130">
        <v>11314</v>
      </c>
      <c r="P12" s="19">
        <v>11241</v>
      </c>
      <c r="Q12" s="15">
        <v>11386</v>
      </c>
    </row>
    <row r="13" spans="2:17" ht="12.75" customHeight="1">
      <c r="B13" s="16">
        <v>135</v>
      </c>
      <c r="C13" s="16">
        <v>2294</v>
      </c>
      <c r="D13" s="18">
        <v>13.093</v>
      </c>
      <c r="E13" s="18">
        <v>1.44912</v>
      </c>
      <c r="H13" s="97" t="s">
        <v>20</v>
      </c>
      <c r="I13" s="19" t="s">
        <v>485</v>
      </c>
      <c r="J13" s="19" t="s">
        <v>475</v>
      </c>
      <c r="K13" s="19">
        <v>553</v>
      </c>
      <c r="L13" s="19">
        <v>554</v>
      </c>
      <c r="M13" s="130">
        <v>10015</v>
      </c>
      <c r="N13" s="19">
        <v>25</v>
      </c>
      <c r="O13" s="130">
        <v>11513</v>
      </c>
      <c r="P13" s="19">
        <v>11330</v>
      </c>
      <c r="Q13" s="15">
        <v>11695</v>
      </c>
    </row>
    <row r="14" spans="2:17" ht="12.75" customHeight="1">
      <c r="B14" s="16">
        <v>145</v>
      </c>
      <c r="C14" s="16">
        <v>2539</v>
      </c>
      <c r="D14" s="18">
        <v>12.6498</v>
      </c>
      <c r="E14" s="18">
        <v>1.44408</v>
      </c>
      <c r="H14" s="97" t="s">
        <v>20</v>
      </c>
      <c r="I14" s="19" t="s">
        <v>486</v>
      </c>
      <c r="J14" s="19" t="s">
        <v>487</v>
      </c>
      <c r="K14" s="19">
        <v>665</v>
      </c>
      <c r="L14" s="19">
        <v>666</v>
      </c>
      <c r="M14" s="130">
        <v>10040</v>
      </c>
      <c r="N14" s="19">
        <v>30</v>
      </c>
      <c r="O14" s="130">
        <v>11555</v>
      </c>
      <c r="P14" s="19">
        <v>11359</v>
      </c>
      <c r="Q14" s="15">
        <v>11750</v>
      </c>
    </row>
    <row r="15" spans="2:17" ht="12.75" customHeight="1">
      <c r="B15" s="16">
        <v>155</v>
      </c>
      <c r="C15" s="16">
        <v>2790</v>
      </c>
      <c r="D15" s="18">
        <v>12.8094</v>
      </c>
      <c r="E15" s="18">
        <v>1.49513</v>
      </c>
      <c r="H15" s="97" t="s">
        <v>20</v>
      </c>
      <c r="I15" s="107" t="s">
        <v>488</v>
      </c>
      <c r="J15" s="107" t="s">
        <v>475</v>
      </c>
      <c r="K15" s="107">
        <v>680</v>
      </c>
      <c r="L15" s="107">
        <v>681</v>
      </c>
      <c r="M15" s="131">
        <v>10945</v>
      </c>
      <c r="N15" s="107">
        <v>30</v>
      </c>
      <c r="O15" s="131">
        <v>12799</v>
      </c>
      <c r="P15" s="107">
        <v>12659</v>
      </c>
      <c r="Q15" s="15">
        <v>12938</v>
      </c>
    </row>
    <row r="16" spans="2:5" ht="12.75" customHeight="1">
      <c r="B16" s="16">
        <v>165</v>
      </c>
      <c r="C16" s="16">
        <v>3042</v>
      </c>
      <c r="D16" s="18">
        <v>13.1607</v>
      </c>
      <c r="E16" s="18">
        <v>1.42788</v>
      </c>
    </row>
    <row r="17" spans="2:9" ht="12.75" customHeight="1">
      <c r="B17" s="16">
        <v>175</v>
      </c>
      <c r="C17" s="16">
        <v>3293</v>
      </c>
      <c r="D17" s="18">
        <v>12.8166</v>
      </c>
      <c r="E17" s="18">
        <v>1.45122</v>
      </c>
      <c r="I17" s="15" t="s">
        <v>489</v>
      </c>
    </row>
    <row r="18" spans="2:9" ht="12.75" customHeight="1">
      <c r="B18" s="16">
        <v>185</v>
      </c>
      <c r="C18" s="16">
        <v>3538</v>
      </c>
      <c r="D18" s="18">
        <v>12.4983</v>
      </c>
      <c r="E18" s="18">
        <v>1.4495</v>
      </c>
      <c r="I18" s="15" t="s">
        <v>490</v>
      </c>
    </row>
    <row r="19" spans="2:5" ht="12.75" customHeight="1">
      <c r="B19" s="16">
        <v>195</v>
      </c>
      <c r="C19" s="16">
        <v>3773</v>
      </c>
      <c r="D19" s="18">
        <v>13.2044</v>
      </c>
      <c r="E19" s="18">
        <v>1.45359</v>
      </c>
    </row>
    <row r="20" spans="2:5" ht="12.75" customHeight="1">
      <c r="B20" s="16">
        <v>205</v>
      </c>
      <c r="C20" s="16">
        <v>3995</v>
      </c>
      <c r="D20" s="18">
        <v>12.4865</v>
      </c>
      <c r="E20" s="18">
        <v>1.48683</v>
      </c>
    </row>
    <row r="21" spans="2:5" ht="12.75" customHeight="1">
      <c r="B21" s="16">
        <v>215</v>
      </c>
      <c r="C21" s="16">
        <v>4198</v>
      </c>
      <c r="D21" s="18">
        <v>12.3195</v>
      </c>
      <c r="E21" s="18">
        <v>1.46523</v>
      </c>
    </row>
    <row r="22" spans="2:5" ht="12.75" customHeight="1">
      <c r="B22" s="16">
        <v>225</v>
      </c>
      <c r="C22" s="16">
        <v>4377</v>
      </c>
      <c r="D22" s="18">
        <v>13.1662</v>
      </c>
      <c r="E22" s="18">
        <v>1.46003</v>
      </c>
    </row>
    <row r="23" spans="2:5" ht="12.75" customHeight="1">
      <c r="B23" s="16">
        <v>235</v>
      </c>
      <c r="C23" s="16">
        <v>4534</v>
      </c>
      <c r="D23" s="18">
        <v>12.818</v>
      </c>
      <c r="E23" s="18">
        <v>1.46604</v>
      </c>
    </row>
    <row r="24" spans="2:5" ht="12.75" customHeight="1">
      <c r="B24" s="16">
        <v>245</v>
      </c>
      <c r="C24" s="16">
        <v>4678</v>
      </c>
      <c r="D24" s="18">
        <v>13.1189</v>
      </c>
      <c r="E24" s="18">
        <v>1.44334</v>
      </c>
    </row>
    <row r="25" spans="2:5" ht="12.75" customHeight="1">
      <c r="B25" s="16">
        <v>255</v>
      </c>
      <c r="C25" s="16">
        <v>4818</v>
      </c>
      <c r="D25" s="18">
        <v>13.0317</v>
      </c>
      <c r="E25" s="18">
        <v>1.44534</v>
      </c>
    </row>
    <row r="26" spans="2:5" ht="12.75" customHeight="1">
      <c r="B26" s="16">
        <v>265</v>
      </c>
      <c r="C26" s="16">
        <v>4962</v>
      </c>
      <c r="D26" s="18">
        <v>13.3199</v>
      </c>
      <c r="E26" s="18">
        <v>1.45149</v>
      </c>
    </row>
    <row r="27" spans="2:5" ht="12.75" customHeight="1">
      <c r="B27" s="16">
        <v>275</v>
      </c>
      <c r="C27" s="16">
        <v>5117</v>
      </c>
      <c r="D27" s="18">
        <v>13.5081</v>
      </c>
      <c r="E27" s="18">
        <v>1.4414200000000001</v>
      </c>
    </row>
    <row r="28" spans="2:5" ht="12.75" customHeight="1">
      <c r="B28" s="16">
        <v>285</v>
      </c>
      <c r="C28" s="16">
        <v>5281</v>
      </c>
      <c r="D28" s="18">
        <v>13.1144</v>
      </c>
      <c r="E28" s="18">
        <v>1.44344</v>
      </c>
    </row>
    <row r="29" spans="2:5" ht="12.75" customHeight="1">
      <c r="B29" s="16">
        <v>295</v>
      </c>
      <c r="C29" s="16">
        <v>5449</v>
      </c>
      <c r="D29" s="18">
        <v>12.9028</v>
      </c>
      <c r="E29" s="18">
        <v>1.46059</v>
      </c>
    </row>
    <row r="30" spans="2:5" ht="12.75" customHeight="1">
      <c r="B30" s="16">
        <v>305</v>
      </c>
      <c r="C30" s="16">
        <v>5616</v>
      </c>
      <c r="D30" s="18">
        <v>13.3068</v>
      </c>
      <c r="E30" s="18">
        <v>1.46198</v>
      </c>
    </row>
    <row r="31" spans="2:5" ht="12.75" customHeight="1">
      <c r="B31" s="16">
        <v>315</v>
      </c>
      <c r="C31" s="16">
        <v>5779</v>
      </c>
      <c r="D31" s="18">
        <v>13.0571</v>
      </c>
      <c r="E31" s="18">
        <v>1.43327</v>
      </c>
    </row>
    <row r="32" spans="2:5" ht="12.75" customHeight="1">
      <c r="B32" s="16">
        <v>325</v>
      </c>
      <c r="C32" s="16">
        <v>5932</v>
      </c>
      <c r="D32" s="18">
        <v>12.2815</v>
      </c>
      <c r="E32" s="18">
        <v>1.43938</v>
      </c>
    </row>
    <row r="33" spans="2:5" ht="12.75" customHeight="1">
      <c r="B33" s="16">
        <v>335</v>
      </c>
      <c r="C33" s="16">
        <v>6079</v>
      </c>
      <c r="D33" s="18">
        <v>12.4962</v>
      </c>
      <c r="E33" s="18">
        <v>1.43111</v>
      </c>
    </row>
    <row r="34" spans="2:5" ht="12.75" customHeight="1">
      <c r="B34" s="16">
        <v>345</v>
      </c>
      <c r="C34" s="16">
        <v>6228</v>
      </c>
      <c r="D34" s="18">
        <v>12.2973</v>
      </c>
      <c r="E34" s="18">
        <v>1.4673100000000001</v>
      </c>
    </row>
    <row r="35" spans="2:5" ht="12.75" customHeight="1">
      <c r="B35" s="16">
        <v>355</v>
      </c>
      <c r="C35" s="16">
        <v>6390</v>
      </c>
      <c r="D35" s="18">
        <v>12.927200000000001</v>
      </c>
      <c r="E35" s="18">
        <v>1.45898</v>
      </c>
    </row>
    <row r="36" spans="2:5" ht="12.75" customHeight="1">
      <c r="B36" s="16">
        <v>365</v>
      </c>
      <c r="C36" s="16">
        <v>6572</v>
      </c>
      <c r="D36" s="18">
        <v>13.253</v>
      </c>
      <c r="E36" s="18">
        <v>1.4440300000000001</v>
      </c>
    </row>
    <row r="37" spans="2:5" ht="12.75" customHeight="1">
      <c r="B37" s="16">
        <v>375</v>
      </c>
      <c r="C37" s="16">
        <v>6780</v>
      </c>
      <c r="D37" s="18">
        <v>13.0044</v>
      </c>
      <c r="E37" s="18">
        <v>1.44568</v>
      </c>
    </row>
    <row r="38" spans="2:5" ht="12.75" customHeight="1">
      <c r="B38" s="16">
        <v>385</v>
      </c>
      <c r="C38" s="16">
        <v>7012</v>
      </c>
      <c r="D38" s="18">
        <v>12.0447</v>
      </c>
      <c r="E38" s="18">
        <v>1.4901</v>
      </c>
    </row>
    <row r="39" spans="2:5" ht="12.75" customHeight="1">
      <c r="B39" s="16">
        <v>395</v>
      </c>
      <c r="C39" s="16">
        <v>7267</v>
      </c>
      <c r="D39" s="18">
        <v>13.525</v>
      </c>
      <c r="E39" s="18">
        <v>1.44217</v>
      </c>
    </row>
    <row r="40" spans="2:5" ht="12.75" customHeight="1">
      <c r="B40" s="16">
        <v>405</v>
      </c>
      <c r="C40" s="16">
        <v>7541</v>
      </c>
      <c r="D40" s="18">
        <v>12.8403</v>
      </c>
      <c r="E40" s="18">
        <v>1.44443</v>
      </c>
    </row>
    <row r="41" spans="2:5" ht="12.75" customHeight="1">
      <c r="B41" s="16">
        <v>415</v>
      </c>
      <c r="C41" s="16">
        <v>7835</v>
      </c>
      <c r="D41" s="18">
        <v>13.3498</v>
      </c>
      <c r="E41" s="18">
        <v>1.42989</v>
      </c>
    </row>
    <row r="42" spans="2:5" ht="12.75" customHeight="1">
      <c r="B42" s="16">
        <v>425</v>
      </c>
      <c r="C42" s="16">
        <v>8145</v>
      </c>
      <c r="D42" s="18">
        <v>12.5683</v>
      </c>
      <c r="E42" s="18">
        <v>1.44828</v>
      </c>
    </row>
    <row r="43" spans="2:5" ht="12.75" customHeight="1">
      <c r="B43" s="16">
        <v>435</v>
      </c>
      <c r="C43" s="16">
        <v>8467</v>
      </c>
      <c r="D43" s="18">
        <v>12.8987</v>
      </c>
      <c r="E43" s="18">
        <v>1.44377</v>
      </c>
    </row>
    <row r="44" spans="2:5" ht="12.75" customHeight="1">
      <c r="B44" s="16">
        <v>465</v>
      </c>
      <c r="C44" s="16">
        <v>9448</v>
      </c>
      <c r="D44" s="18">
        <v>13.4638</v>
      </c>
      <c r="E44" s="18">
        <v>1.44883</v>
      </c>
    </row>
    <row r="45" spans="2:5" ht="12.75" customHeight="1">
      <c r="B45" s="16">
        <v>475</v>
      </c>
      <c r="C45" s="16">
        <v>9761</v>
      </c>
      <c r="D45" s="18">
        <v>12.5212</v>
      </c>
      <c r="E45" s="18">
        <v>1.44927</v>
      </c>
    </row>
    <row r="46" spans="2:5" ht="12.75" customHeight="1">
      <c r="B46" s="16">
        <v>485</v>
      </c>
      <c r="C46" s="16">
        <v>10060</v>
      </c>
      <c r="D46" s="18">
        <v>13.3198</v>
      </c>
      <c r="E46" s="18">
        <v>1.4479600000000001</v>
      </c>
    </row>
    <row r="47" spans="2:5" ht="12.75" customHeight="1">
      <c r="B47" s="16">
        <v>495</v>
      </c>
      <c r="C47" s="16">
        <v>10341</v>
      </c>
      <c r="D47" s="18">
        <v>12.3546</v>
      </c>
      <c r="E47" s="18">
        <v>1.46183</v>
      </c>
    </row>
    <row r="48" spans="2:5" ht="12.75" customHeight="1">
      <c r="B48" s="16">
        <v>505</v>
      </c>
      <c r="C48" s="16">
        <v>10603</v>
      </c>
      <c r="D48" s="18">
        <v>11.5855</v>
      </c>
      <c r="E48" s="18">
        <v>1.4716500000000001</v>
      </c>
    </row>
    <row r="49" spans="2:5" ht="12.75" customHeight="1">
      <c r="B49" s="16">
        <v>515</v>
      </c>
      <c r="C49" s="16">
        <v>10840</v>
      </c>
      <c r="D49" s="18">
        <v>10.0388</v>
      </c>
      <c r="E49" s="18">
        <v>1.55304</v>
      </c>
    </row>
    <row r="50" spans="2:5" ht="12.75" customHeight="1">
      <c r="B50" s="16">
        <v>520</v>
      </c>
      <c r="C50" s="16">
        <v>10949</v>
      </c>
      <c r="D50" s="18">
        <v>11.0763</v>
      </c>
      <c r="E50" s="18">
        <v>1.4484700000000001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1:S47"/>
  <sheetViews>
    <sheetView zoomScale="60" zoomScaleNormal="60" zoomScalePageLayoutView="0" workbookViewId="0" topLeftCell="A1">
      <selection activeCell="A2" sqref="A2"/>
    </sheetView>
  </sheetViews>
  <sheetFormatPr defaultColWidth="13.28125" defaultRowHeight="13.5" customHeight="1"/>
  <cols>
    <col min="1" max="1" width="13.28125" style="9" customWidth="1"/>
    <col min="2" max="5" width="13.7109375" style="10" customWidth="1"/>
    <col min="6" max="16384" width="13.28125" style="9" customWidth="1"/>
  </cols>
  <sheetData>
    <row r="1" spans="1:19" ht="12.75" customHeight="1">
      <c r="A1" s="9" t="s">
        <v>0</v>
      </c>
      <c r="B1" s="10" t="s">
        <v>1</v>
      </c>
      <c r="C1" s="10" t="s">
        <v>47</v>
      </c>
      <c r="D1" s="37" t="s">
        <v>50</v>
      </c>
      <c r="E1" s="37" t="s">
        <v>491</v>
      </c>
      <c r="F1" s="9" t="s">
        <v>6</v>
      </c>
      <c r="I1" s="9" t="s">
        <v>7</v>
      </c>
      <c r="J1" s="9" t="s">
        <v>8</v>
      </c>
      <c r="K1" s="76" t="s">
        <v>492</v>
      </c>
      <c r="L1" s="77" t="s">
        <v>46</v>
      </c>
      <c r="M1" s="77" t="s">
        <v>47</v>
      </c>
      <c r="N1" s="77" t="s">
        <v>270</v>
      </c>
      <c r="O1" s="77" t="s">
        <v>271</v>
      </c>
      <c r="P1" s="78" t="s">
        <v>272</v>
      </c>
      <c r="Q1" s="78" t="s">
        <v>493</v>
      </c>
      <c r="R1" s="78" t="s">
        <v>494</v>
      </c>
      <c r="S1" s="77" t="s">
        <v>17</v>
      </c>
    </row>
    <row r="2" spans="1:19" ht="12.75" customHeight="1">
      <c r="A2" s="9" t="s">
        <v>495</v>
      </c>
      <c r="B2" s="10">
        <v>0</v>
      </c>
      <c r="C2" s="10">
        <v>0.5</v>
      </c>
      <c r="D2" s="89">
        <v>-54</v>
      </c>
      <c r="E2" s="10">
        <v>13.0099</v>
      </c>
      <c r="F2" s="9" t="s">
        <v>496</v>
      </c>
      <c r="J2" s="9" t="s">
        <v>20</v>
      </c>
      <c r="K2" s="9">
        <v>115587</v>
      </c>
      <c r="L2" s="132">
        <v>126</v>
      </c>
      <c r="M2" s="132">
        <v>128</v>
      </c>
      <c r="N2" s="133">
        <v>1950</v>
      </c>
      <c r="O2" s="133">
        <v>45</v>
      </c>
      <c r="P2" s="134">
        <v>1899</v>
      </c>
      <c r="Q2" s="134">
        <v>1785</v>
      </c>
      <c r="R2" s="134">
        <v>1991</v>
      </c>
      <c r="S2" s="9" t="s">
        <v>497</v>
      </c>
    </row>
    <row r="3" spans="2:19" ht="12.75" customHeight="1">
      <c r="B3" s="10">
        <v>20</v>
      </c>
      <c r="C3" s="10">
        <v>20.5</v>
      </c>
      <c r="D3" s="89">
        <v>-15.9921454281493</v>
      </c>
      <c r="E3" s="10">
        <v>13.2054</v>
      </c>
      <c r="F3" s="62" t="s">
        <v>416</v>
      </c>
      <c r="J3" s="9" t="s">
        <v>20</v>
      </c>
      <c r="K3" s="9">
        <v>124551</v>
      </c>
      <c r="L3" s="132">
        <v>165</v>
      </c>
      <c r="M3" s="132">
        <v>166</v>
      </c>
      <c r="N3" s="133">
        <v>2940</v>
      </c>
      <c r="O3" s="133">
        <v>130</v>
      </c>
      <c r="P3" s="134">
        <v>3103</v>
      </c>
      <c r="Q3" s="134">
        <v>2805</v>
      </c>
      <c r="R3" s="134">
        <v>3394</v>
      </c>
      <c r="S3" s="9" t="s">
        <v>498</v>
      </c>
    </row>
    <row r="4" spans="2:19" ht="12.75" customHeight="1">
      <c r="B4" s="10">
        <v>30</v>
      </c>
      <c r="C4" s="10">
        <v>30.5</v>
      </c>
      <c r="D4" s="89">
        <v>1.28677655693059</v>
      </c>
      <c r="E4" s="10">
        <v>13.3796</v>
      </c>
      <c r="F4" s="62" t="s">
        <v>418</v>
      </c>
      <c r="J4" s="9" t="s">
        <v>20</v>
      </c>
      <c r="K4" s="9">
        <v>124552</v>
      </c>
      <c r="L4" s="132">
        <v>183.5</v>
      </c>
      <c r="M4" s="132">
        <v>184.5</v>
      </c>
      <c r="N4" s="133">
        <v>3380</v>
      </c>
      <c r="O4" s="133">
        <v>50</v>
      </c>
      <c r="P4" s="134">
        <v>3621</v>
      </c>
      <c r="Q4" s="134">
        <v>3486</v>
      </c>
      <c r="R4" s="134">
        <v>3802</v>
      </c>
      <c r="S4" s="9" t="s">
        <v>499</v>
      </c>
    </row>
    <row r="5" spans="2:19" ht="12.75" customHeight="1">
      <c r="B5" s="10">
        <v>41</v>
      </c>
      <c r="C5" s="10">
        <v>41.5</v>
      </c>
      <c r="D5" s="89">
        <v>20.6410360164878</v>
      </c>
      <c r="E5" s="10">
        <v>13.5446</v>
      </c>
      <c r="F5" s="65" t="s">
        <v>421</v>
      </c>
      <c r="J5" s="9" t="s">
        <v>20</v>
      </c>
      <c r="K5" s="9">
        <v>115588</v>
      </c>
      <c r="L5" s="135">
        <v>184.5</v>
      </c>
      <c r="M5" s="132">
        <v>185.5</v>
      </c>
      <c r="N5" s="133">
        <v>3395</v>
      </c>
      <c r="O5" s="133">
        <v>50</v>
      </c>
      <c r="P5" s="134">
        <v>3641</v>
      </c>
      <c r="Q5" s="134">
        <v>3494</v>
      </c>
      <c r="R5" s="134">
        <v>3811</v>
      </c>
      <c r="S5" s="9" t="s">
        <v>277</v>
      </c>
    </row>
    <row r="6" spans="2:19" ht="12.75" customHeight="1">
      <c r="B6" s="10">
        <v>60</v>
      </c>
      <c r="C6" s="10">
        <v>60.5</v>
      </c>
      <c r="D6" s="89">
        <v>303.6367907434</v>
      </c>
      <c r="E6" s="10">
        <v>13.5039</v>
      </c>
      <c r="J6" s="9" t="s">
        <v>20</v>
      </c>
      <c r="K6" s="9">
        <v>119170</v>
      </c>
      <c r="L6" s="132">
        <v>194.5</v>
      </c>
      <c r="M6" s="132">
        <v>195.5</v>
      </c>
      <c r="N6" s="133">
        <v>3870</v>
      </c>
      <c r="O6" s="133">
        <v>35</v>
      </c>
      <c r="P6" s="134">
        <v>4305</v>
      </c>
      <c r="Q6" s="134">
        <v>4165</v>
      </c>
      <c r="R6" s="134">
        <v>4408</v>
      </c>
      <c r="S6" s="9" t="s">
        <v>138</v>
      </c>
    </row>
    <row r="7" spans="2:19" ht="12.75" customHeight="1">
      <c r="B7" s="10">
        <v>66</v>
      </c>
      <c r="C7" s="10">
        <v>66.5</v>
      </c>
      <c r="D7" s="89">
        <v>435.460938569016</v>
      </c>
      <c r="E7" s="10">
        <v>13.1275</v>
      </c>
      <c r="J7" s="9" t="s">
        <v>20</v>
      </c>
      <c r="K7" s="9">
        <v>119171</v>
      </c>
      <c r="L7" s="135">
        <v>210</v>
      </c>
      <c r="M7" s="132">
        <v>211</v>
      </c>
      <c r="N7" s="133">
        <v>4045</v>
      </c>
      <c r="O7" s="133">
        <v>35</v>
      </c>
      <c r="P7" s="134">
        <v>4515</v>
      </c>
      <c r="Q7" s="134">
        <v>4432</v>
      </c>
      <c r="R7" s="134">
        <v>4777</v>
      </c>
      <c r="S7" s="9" t="s">
        <v>138</v>
      </c>
    </row>
    <row r="8" spans="2:19" ht="12.75" customHeight="1">
      <c r="B8" s="10">
        <v>80</v>
      </c>
      <c r="C8" s="10">
        <v>80.5</v>
      </c>
      <c r="D8" s="89">
        <v>748.058809770258</v>
      </c>
      <c r="E8" s="10">
        <v>13.1904</v>
      </c>
      <c r="J8" s="9" t="s">
        <v>20</v>
      </c>
      <c r="K8" s="9">
        <v>124553</v>
      </c>
      <c r="L8" s="135">
        <v>260</v>
      </c>
      <c r="M8" s="132">
        <v>261</v>
      </c>
      <c r="N8" s="133">
        <v>6220</v>
      </c>
      <c r="O8" s="133">
        <v>35</v>
      </c>
      <c r="P8" s="134">
        <v>7113</v>
      </c>
      <c r="Q8" s="134">
        <v>7012</v>
      </c>
      <c r="R8" s="134">
        <v>7243</v>
      </c>
      <c r="S8" s="9" t="s">
        <v>500</v>
      </c>
    </row>
    <row r="9" spans="2:19" ht="12.75" customHeight="1">
      <c r="B9" s="10">
        <v>89</v>
      </c>
      <c r="C9" s="10">
        <v>89.5</v>
      </c>
      <c r="D9" s="89">
        <v>954.448877341939</v>
      </c>
      <c r="E9" s="10">
        <v>13.125</v>
      </c>
      <c r="J9" s="9" t="s">
        <v>20</v>
      </c>
      <c r="K9" s="9">
        <v>115590</v>
      </c>
      <c r="L9" s="132">
        <v>279</v>
      </c>
      <c r="M9" s="132">
        <v>280</v>
      </c>
      <c r="N9" s="133">
        <v>7235</v>
      </c>
      <c r="O9" s="133">
        <v>45</v>
      </c>
      <c r="P9" s="134">
        <v>8116</v>
      </c>
      <c r="Q9" s="134">
        <v>8026</v>
      </c>
      <c r="R9" s="134">
        <v>8278</v>
      </c>
      <c r="S9" s="9" t="s">
        <v>501</v>
      </c>
    </row>
    <row r="10" spans="2:19" ht="12.75" customHeight="1">
      <c r="B10" s="10">
        <v>99</v>
      </c>
      <c r="C10" s="10">
        <v>99.5</v>
      </c>
      <c r="D10" s="89">
        <v>1190.56800792152</v>
      </c>
      <c r="E10" s="10">
        <v>13.0526</v>
      </c>
      <c r="J10" s="9" t="s">
        <v>20</v>
      </c>
      <c r="K10" s="9">
        <v>119172</v>
      </c>
      <c r="L10" s="132">
        <v>303.5</v>
      </c>
      <c r="M10" s="132">
        <v>304.5</v>
      </c>
      <c r="N10" s="133">
        <v>8080</v>
      </c>
      <c r="O10" s="133">
        <v>70</v>
      </c>
      <c r="P10" s="134">
        <v>9000</v>
      </c>
      <c r="Q10" s="134">
        <v>8712</v>
      </c>
      <c r="R10" s="134">
        <v>9235</v>
      </c>
      <c r="S10" s="9" t="s">
        <v>502</v>
      </c>
    </row>
    <row r="11" spans="2:19" ht="12.75" customHeight="1">
      <c r="B11" s="10">
        <v>110</v>
      </c>
      <c r="C11" s="10">
        <v>110.5</v>
      </c>
      <c r="D11" s="89">
        <v>1460.5618082238</v>
      </c>
      <c r="E11" s="10">
        <v>13.4822</v>
      </c>
      <c r="J11" s="9" t="s">
        <v>20</v>
      </c>
      <c r="K11" s="9">
        <v>115591</v>
      </c>
      <c r="L11" s="132">
        <v>328</v>
      </c>
      <c r="M11" s="132">
        <v>329</v>
      </c>
      <c r="N11" s="133">
        <v>9830</v>
      </c>
      <c r="O11" s="133">
        <v>45</v>
      </c>
      <c r="P11" s="134">
        <v>11234</v>
      </c>
      <c r="Q11" s="134">
        <v>11190</v>
      </c>
      <c r="R11" s="134">
        <v>11323</v>
      </c>
      <c r="S11" s="9" t="s">
        <v>501</v>
      </c>
    </row>
    <row r="12" spans="2:19" ht="12.75" customHeight="1">
      <c r="B12" s="10">
        <v>119</v>
      </c>
      <c r="C12" s="10">
        <v>119.5</v>
      </c>
      <c r="D12" s="89">
        <v>1691.02062793298</v>
      </c>
      <c r="E12" s="10">
        <v>13.2019</v>
      </c>
      <c r="J12" s="9" t="s">
        <v>20</v>
      </c>
      <c r="K12" s="9">
        <v>119173</v>
      </c>
      <c r="L12" s="135">
        <v>339.5</v>
      </c>
      <c r="M12" s="132">
        <v>340.5</v>
      </c>
      <c r="N12" s="133">
        <v>10365</v>
      </c>
      <c r="O12" s="133">
        <v>35</v>
      </c>
      <c r="P12" s="134">
        <v>12224</v>
      </c>
      <c r="Q12" s="134">
        <v>12075</v>
      </c>
      <c r="R12" s="134">
        <v>12457</v>
      </c>
      <c r="S12" s="9" t="s">
        <v>502</v>
      </c>
    </row>
    <row r="13" spans="2:19" ht="12.75" customHeight="1">
      <c r="B13" s="10">
        <v>131</v>
      </c>
      <c r="C13" s="10">
        <v>131.5</v>
      </c>
      <c r="D13" s="89">
        <v>2013.98791715042</v>
      </c>
      <c r="E13" s="10">
        <v>13.3143</v>
      </c>
      <c r="J13" s="9" t="s">
        <v>20</v>
      </c>
      <c r="K13" s="9">
        <v>124554</v>
      </c>
      <c r="L13" s="135">
        <v>350</v>
      </c>
      <c r="M13" s="132">
        <v>351</v>
      </c>
      <c r="N13" s="133">
        <v>11350</v>
      </c>
      <c r="O13" s="133">
        <v>80</v>
      </c>
      <c r="P13" s="134">
        <v>13221</v>
      </c>
      <c r="Q13" s="134">
        <v>13091</v>
      </c>
      <c r="R13" s="134">
        <v>13364</v>
      </c>
      <c r="S13" s="9" t="s">
        <v>503</v>
      </c>
    </row>
    <row r="14" spans="2:5" ht="12.75" customHeight="1">
      <c r="B14" s="10">
        <v>139</v>
      </c>
      <c r="C14" s="10">
        <v>139.5</v>
      </c>
      <c r="D14" s="89">
        <v>2240.24738634534</v>
      </c>
      <c r="E14" s="10">
        <v>13.2621</v>
      </c>
    </row>
    <row r="15" spans="2:11" ht="12.75" customHeight="1">
      <c r="B15" s="10">
        <v>148</v>
      </c>
      <c r="C15" s="10">
        <v>148.5</v>
      </c>
      <c r="D15" s="89">
        <v>2505.62334569739</v>
      </c>
      <c r="E15" s="10">
        <v>13.152</v>
      </c>
      <c r="K15" s="9" t="s">
        <v>6</v>
      </c>
    </row>
    <row r="16" spans="2:11" ht="12.75" customHeight="1">
      <c r="B16" s="10">
        <v>153</v>
      </c>
      <c r="C16" s="10">
        <v>153.5</v>
      </c>
      <c r="D16" s="89">
        <v>2658.11269090613</v>
      </c>
      <c r="E16" s="10">
        <v>13.6007</v>
      </c>
      <c r="K16" s="9" t="s">
        <v>284</v>
      </c>
    </row>
    <row r="17" spans="2:5" ht="12.75" customHeight="1">
      <c r="B17" s="10">
        <v>158</v>
      </c>
      <c r="C17" s="10">
        <v>158.5</v>
      </c>
      <c r="D17" s="89">
        <v>2814.27768949684</v>
      </c>
      <c r="E17" s="10">
        <v>13.5538</v>
      </c>
    </row>
    <row r="18" spans="2:5" ht="12.75" customHeight="1">
      <c r="B18" s="10">
        <v>168</v>
      </c>
      <c r="C18" s="10">
        <v>168.5</v>
      </c>
      <c r="D18" s="89">
        <v>3137.84349682143</v>
      </c>
      <c r="E18" s="10">
        <v>13.3972</v>
      </c>
    </row>
    <row r="19" spans="2:5" ht="12.75" customHeight="1">
      <c r="B19" s="10">
        <v>173</v>
      </c>
      <c r="C19" s="10">
        <v>173.5</v>
      </c>
      <c r="D19" s="89">
        <v>3305.62129455557</v>
      </c>
      <c r="E19" s="10">
        <v>12.8394</v>
      </c>
    </row>
    <row r="20" spans="2:5" ht="12.75" customHeight="1">
      <c r="B20" s="10">
        <v>183</v>
      </c>
      <c r="C20" s="10">
        <v>183.5</v>
      </c>
      <c r="D20" s="89">
        <v>3655.78347239251</v>
      </c>
      <c r="E20" s="10">
        <v>13.3126</v>
      </c>
    </row>
    <row r="21" spans="2:5" ht="12.75" customHeight="1">
      <c r="B21" s="10">
        <v>186</v>
      </c>
      <c r="C21" s="10">
        <v>186.5</v>
      </c>
      <c r="D21" s="89">
        <v>3765.15761442996</v>
      </c>
      <c r="E21" s="10">
        <v>13.2571</v>
      </c>
    </row>
    <row r="22" spans="2:5" ht="12.75" customHeight="1">
      <c r="B22" s="10">
        <v>196</v>
      </c>
      <c r="C22" s="10">
        <v>196.5</v>
      </c>
      <c r="D22" s="89">
        <v>4139.9559528639</v>
      </c>
      <c r="E22" s="10">
        <v>13.664</v>
      </c>
    </row>
    <row r="23" spans="2:5" ht="12.75" customHeight="1">
      <c r="B23" s="10">
        <v>205</v>
      </c>
      <c r="C23" s="10">
        <v>205.5</v>
      </c>
      <c r="D23" s="89">
        <v>4484.448906268</v>
      </c>
      <c r="E23" s="10">
        <v>13.46</v>
      </c>
    </row>
    <row r="24" spans="2:5" ht="12.75" customHeight="1">
      <c r="B24" s="10">
        <v>215</v>
      </c>
      <c r="C24" s="10">
        <v>215.5</v>
      </c>
      <c r="D24" s="89">
        <v>4889.92496193648</v>
      </c>
      <c r="E24" s="10">
        <v>13.6835</v>
      </c>
    </row>
    <row r="25" spans="2:5" ht="12.75" customHeight="1">
      <c r="B25" s="10">
        <v>225</v>
      </c>
      <c r="C25" s="10">
        <v>225.5</v>
      </c>
      <c r="D25" s="89">
        <v>5327.57259902958</v>
      </c>
      <c r="E25" s="10">
        <v>14.0759</v>
      </c>
    </row>
    <row r="26" spans="2:5" ht="12.75" customHeight="1">
      <c r="B26" s="10">
        <v>235</v>
      </c>
      <c r="C26" s="10">
        <v>235.5</v>
      </c>
      <c r="D26" s="89">
        <v>5791.63577966629</v>
      </c>
      <c r="E26" s="10">
        <v>14.2293</v>
      </c>
    </row>
    <row r="27" spans="2:5" ht="12.75" customHeight="1">
      <c r="B27" s="10">
        <v>243</v>
      </c>
      <c r="C27" s="10">
        <v>243.5</v>
      </c>
      <c r="D27" s="89">
        <v>6177.49827554613</v>
      </c>
      <c r="E27" s="10">
        <v>13.7185</v>
      </c>
    </row>
    <row r="28" spans="2:5" ht="12.75" customHeight="1">
      <c r="B28" s="10">
        <v>254</v>
      </c>
      <c r="C28" s="10">
        <v>254.5</v>
      </c>
      <c r="D28" s="89">
        <v>6722.64176142248</v>
      </c>
      <c r="E28" s="10">
        <v>13.3999</v>
      </c>
    </row>
    <row r="29" spans="2:6" ht="12.75" customHeight="1">
      <c r="B29" s="10">
        <v>260</v>
      </c>
      <c r="C29" s="10">
        <v>260.5</v>
      </c>
      <c r="D29" s="89">
        <v>7024.32228132263</v>
      </c>
      <c r="E29" s="10">
        <v>13.3698</v>
      </c>
      <c r="F29" s="136"/>
    </row>
    <row r="30" spans="2:5" ht="12.75" customHeight="1">
      <c r="B30" s="10">
        <v>270</v>
      </c>
      <c r="C30" s="10">
        <v>270.5</v>
      </c>
      <c r="D30" s="89">
        <v>7531.27320472485</v>
      </c>
      <c r="E30" s="10">
        <v>13.1729</v>
      </c>
    </row>
    <row r="31" spans="2:5" ht="12.75" customHeight="1">
      <c r="B31" s="10">
        <v>280</v>
      </c>
      <c r="C31" s="10">
        <v>280.5</v>
      </c>
      <c r="D31" s="89">
        <v>8048.96041759882</v>
      </c>
      <c r="E31" s="10">
        <v>13.2821</v>
      </c>
    </row>
    <row r="32" spans="2:5" ht="12.75" customHeight="1">
      <c r="B32" s="10">
        <v>290</v>
      </c>
      <c r="C32" s="10">
        <v>290.5</v>
      </c>
      <c r="D32" s="89">
        <v>8589.17097915869</v>
      </c>
      <c r="E32" s="10">
        <v>12.8515</v>
      </c>
    </row>
    <row r="33" spans="2:5" ht="12.75" customHeight="1">
      <c r="B33" s="10">
        <v>300</v>
      </c>
      <c r="C33" s="10">
        <v>300.5</v>
      </c>
      <c r="D33" s="89">
        <v>9176.72685346992</v>
      </c>
      <c r="E33" s="10">
        <v>13.3274</v>
      </c>
    </row>
    <row r="34" spans="2:5" ht="12.75" customHeight="1">
      <c r="B34" s="10">
        <v>306</v>
      </c>
      <c r="C34" s="10">
        <v>306.5</v>
      </c>
      <c r="D34" s="89">
        <v>9563.42032329228</v>
      </c>
      <c r="E34" s="10">
        <v>12.8369</v>
      </c>
    </row>
    <row r="35" spans="2:5" ht="12.75" customHeight="1">
      <c r="B35" s="10">
        <v>310</v>
      </c>
      <c r="C35" s="10">
        <v>310.5</v>
      </c>
      <c r="D35" s="89">
        <v>9837.68103235583</v>
      </c>
      <c r="E35" s="10">
        <v>13.4768</v>
      </c>
    </row>
    <row r="36" spans="2:5" ht="12.75" customHeight="1">
      <c r="B36" s="10">
        <v>315</v>
      </c>
      <c r="C36" s="10">
        <v>315.5</v>
      </c>
      <c r="D36" s="89">
        <v>10197.5716610589</v>
      </c>
      <c r="E36" s="10">
        <v>13.5062</v>
      </c>
    </row>
    <row r="37" spans="2:5" ht="12.75" customHeight="1">
      <c r="B37" s="10">
        <v>318</v>
      </c>
      <c r="C37" s="10">
        <v>318.5</v>
      </c>
      <c r="D37" s="89">
        <v>10421.8358067962</v>
      </c>
      <c r="E37" s="10">
        <v>12.4886</v>
      </c>
    </row>
    <row r="38" spans="2:5" ht="12.75" customHeight="1">
      <c r="B38" s="10">
        <v>321</v>
      </c>
      <c r="C38" s="10">
        <v>321.5</v>
      </c>
      <c r="D38" s="89">
        <v>10651.816922571</v>
      </c>
      <c r="E38" s="10">
        <v>13.2524</v>
      </c>
    </row>
    <row r="39" spans="2:5" ht="12.75" customHeight="1">
      <c r="B39" s="10">
        <v>325</v>
      </c>
      <c r="C39" s="10">
        <v>325.5</v>
      </c>
      <c r="D39" s="89">
        <v>10966.6014758956</v>
      </c>
      <c r="E39" s="10">
        <v>13.1128</v>
      </c>
    </row>
    <row r="40" spans="2:5" ht="12.75" customHeight="1">
      <c r="B40" s="10">
        <v>329</v>
      </c>
      <c r="C40" s="10">
        <v>329.5</v>
      </c>
      <c r="D40" s="89">
        <v>11289.7494102192</v>
      </c>
      <c r="E40" s="10">
        <v>12.5734</v>
      </c>
    </row>
    <row r="41" spans="2:5" ht="12.75" customHeight="1">
      <c r="B41" s="10">
        <v>332</v>
      </c>
      <c r="C41" s="10">
        <v>332.5</v>
      </c>
      <c r="D41" s="89">
        <v>11536.9378527436</v>
      </c>
      <c r="E41" s="10">
        <v>12.8934</v>
      </c>
    </row>
    <row r="42" spans="2:5" ht="12.75" customHeight="1">
      <c r="B42" s="10">
        <v>337</v>
      </c>
      <c r="C42" s="10">
        <v>337.5</v>
      </c>
      <c r="D42" s="89">
        <v>11956.4127564305</v>
      </c>
      <c r="E42" s="10">
        <v>13.167</v>
      </c>
    </row>
    <row r="43" spans="2:5" ht="12.75" customHeight="1">
      <c r="B43" s="10">
        <v>340</v>
      </c>
      <c r="C43" s="10">
        <v>340.5</v>
      </c>
      <c r="D43" s="89">
        <v>12211.6252038784</v>
      </c>
      <c r="E43" s="10">
        <v>12.7592</v>
      </c>
    </row>
    <row r="44" spans="2:5" ht="12.75" customHeight="1">
      <c r="B44" s="10">
        <v>345</v>
      </c>
      <c r="C44" s="10">
        <v>345.5</v>
      </c>
      <c r="D44" s="89">
        <v>12640.9856029165</v>
      </c>
      <c r="E44" s="10">
        <v>12.788</v>
      </c>
    </row>
    <row r="45" spans="2:5" ht="12.75" customHeight="1">
      <c r="B45" s="10">
        <v>350</v>
      </c>
      <c r="C45" s="10">
        <v>350.5</v>
      </c>
      <c r="D45" s="89">
        <v>13073.1380276115</v>
      </c>
      <c r="E45" s="10">
        <v>13.1155</v>
      </c>
    </row>
    <row r="46" spans="2:5" ht="12.75" customHeight="1">
      <c r="B46" s="10">
        <v>352</v>
      </c>
      <c r="C46" s="10">
        <v>352.5</v>
      </c>
      <c r="D46" s="89">
        <v>13246.2122067215</v>
      </c>
      <c r="E46" s="10">
        <v>13.5805</v>
      </c>
    </row>
    <row r="47" spans="2:5" ht="12.75" customHeight="1">
      <c r="B47" s="10">
        <v>355</v>
      </c>
      <c r="C47" s="10">
        <v>355.5</v>
      </c>
      <c r="D47" s="89">
        <v>13505.5442728208</v>
      </c>
      <c r="E47" s="10">
        <v>13.2365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1:O61"/>
  <sheetViews>
    <sheetView zoomScale="60" zoomScaleNormal="60" zoomScalePageLayoutView="0" workbookViewId="0" topLeftCell="A1">
      <selection activeCell="A2" sqref="A2"/>
    </sheetView>
  </sheetViews>
  <sheetFormatPr defaultColWidth="8.8515625" defaultRowHeight="12.75"/>
  <cols>
    <col min="1" max="16384" width="8.8515625" style="54" customWidth="1"/>
  </cols>
  <sheetData>
    <row r="1" spans="1:15" ht="30">
      <c r="A1" s="1" t="s">
        <v>0</v>
      </c>
      <c r="B1" s="1" t="s">
        <v>1</v>
      </c>
      <c r="C1" s="1" t="s">
        <v>2</v>
      </c>
      <c r="D1" s="1" t="s">
        <v>3</v>
      </c>
      <c r="E1" s="1" t="s">
        <v>4</v>
      </c>
      <c r="F1" s="1" t="s">
        <v>5</v>
      </c>
      <c r="G1" s="1" t="s">
        <v>6</v>
      </c>
      <c r="H1" s="8" t="s">
        <v>7</v>
      </c>
      <c r="I1" s="8" t="s">
        <v>8</v>
      </c>
      <c r="J1" s="2" t="s">
        <v>9</v>
      </c>
      <c r="K1" s="3" t="s">
        <v>1</v>
      </c>
      <c r="L1" s="2" t="s">
        <v>12</v>
      </c>
      <c r="M1" s="2" t="s">
        <v>13</v>
      </c>
      <c r="N1" s="2" t="s">
        <v>32</v>
      </c>
      <c r="O1" s="2" t="s">
        <v>15</v>
      </c>
    </row>
    <row r="2" spans="1:15" ht="17.25">
      <c r="A2" s="54" t="s">
        <v>504</v>
      </c>
      <c r="B2" s="54">
        <v>0</v>
      </c>
      <c r="C2" s="54">
        <v>0</v>
      </c>
      <c r="D2" s="54">
        <v>-0.16666666666666607</v>
      </c>
      <c r="E2" s="54">
        <v>0</v>
      </c>
      <c r="F2" s="54">
        <v>-1.3333333333333144</v>
      </c>
      <c r="G2" s="4" t="s">
        <v>19</v>
      </c>
      <c r="I2" s="54" t="s">
        <v>140</v>
      </c>
      <c r="J2" s="54" t="s">
        <v>505</v>
      </c>
      <c r="K2" s="54">
        <v>72.5</v>
      </c>
      <c r="L2" s="54">
        <v>2200</v>
      </c>
      <c r="M2" s="54">
        <v>80</v>
      </c>
      <c r="N2" s="54">
        <v>2243</v>
      </c>
      <c r="O2" s="54" t="s">
        <v>506</v>
      </c>
    </row>
    <row r="3" spans="2:15" ht="15">
      <c r="B3" s="54">
        <v>10</v>
      </c>
      <c r="C3" s="54">
        <v>367</v>
      </c>
      <c r="D3" s="54">
        <v>-0.16666666666666607</v>
      </c>
      <c r="E3" s="54">
        <v>-0.03333333333333499</v>
      </c>
      <c r="F3" s="54">
        <v>-1.3333333333333144</v>
      </c>
      <c r="I3" s="54" t="s">
        <v>140</v>
      </c>
      <c r="J3" s="54" t="s">
        <v>507</v>
      </c>
      <c r="K3" s="54">
        <v>137.5</v>
      </c>
      <c r="L3" s="54">
        <v>3970</v>
      </c>
      <c r="M3" s="54">
        <v>70</v>
      </c>
      <c r="N3" s="54">
        <v>4421</v>
      </c>
      <c r="O3" s="54" t="s">
        <v>506</v>
      </c>
    </row>
    <row r="4" spans="2:15" ht="15">
      <c r="B4" s="54">
        <v>20</v>
      </c>
      <c r="C4" s="54">
        <v>599</v>
      </c>
      <c r="D4" s="54">
        <v>-0.16666666666666607</v>
      </c>
      <c r="E4" s="54">
        <v>-0.03333333333333499</v>
      </c>
      <c r="F4" s="54">
        <v>-1.3333333333333144</v>
      </c>
      <c r="I4" s="54" t="s">
        <v>140</v>
      </c>
      <c r="J4" s="54" t="s">
        <v>508</v>
      </c>
      <c r="K4" s="54">
        <v>210</v>
      </c>
      <c r="L4" s="54">
        <v>5690</v>
      </c>
      <c r="M4" s="54">
        <v>120</v>
      </c>
      <c r="N4" s="54">
        <v>6473</v>
      </c>
      <c r="O4" s="54" t="s">
        <v>506</v>
      </c>
    </row>
    <row r="5" spans="2:15" ht="15">
      <c r="B5" s="54">
        <v>30</v>
      </c>
      <c r="C5" s="54">
        <v>824</v>
      </c>
      <c r="D5" s="54">
        <v>0.13333333333333286</v>
      </c>
      <c r="E5" s="54">
        <v>0.13333333333333286</v>
      </c>
      <c r="F5" s="54">
        <v>4</v>
      </c>
      <c r="I5" s="54" t="s">
        <v>140</v>
      </c>
      <c r="J5" s="54" t="s">
        <v>509</v>
      </c>
      <c r="K5" s="54">
        <v>270</v>
      </c>
      <c r="L5" s="54">
        <v>7260</v>
      </c>
      <c r="M5" s="54">
        <v>140</v>
      </c>
      <c r="N5" s="54">
        <v>8039</v>
      </c>
      <c r="O5" s="54" t="s">
        <v>506</v>
      </c>
    </row>
    <row r="6" spans="2:15" ht="15">
      <c r="B6" s="54">
        <v>40</v>
      </c>
      <c r="C6" s="54">
        <v>1143</v>
      </c>
      <c r="D6" s="54">
        <v>-0.40000000000000036</v>
      </c>
      <c r="E6" s="54">
        <v>-0.03333333333333499</v>
      </c>
      <c r="F6" s="54">
        <v>-2.6666666666666856</v>
      </c>
      <c r="I6" s="54" t="s">
        <v>140</v>
      </c>
      <c r="J6" s="54" t="s">
        <v>510</v>
      </c>
      <c r="K6" s="54">
        <v>320</v>
      </c>
      <c r="L6" s="54">
        <v>10600</v>
      </c>
      <c r="M6" s="54">
        <v>150</v>
      </c>
      <c r="N6" s="54">
        <v>12535</v>
      </c>
      <c r="O6" s="54" t="s">
        <v>506</v>
      </c>
    </row>
    <row r="7" spans="2:15" ht="15">
      <c r="B7" s="54">
        <v>50</v>
      </c>
      <c r="C7" s="54">
        <v>1409</v>
      </c>
      <c r="D7" s="54">
        <v>-0.10000000000000142</v>
      </c>
      <c r="E7" s="54">
        <v>0.09999999999999787</v>
      </c>
      <c r="F7" s="54">
        <v>2.6666666666666856</v>
      </c>
      <c r="I7" s="54" t="s">
        <v>140</v>
      </c>
      <c r="J7" s="54" t="s">
        <v>511</v>
      </c>
      <c r="K7" s="54">
        <v>360</v>
      </c>
      <c r="L7" s="54">
        <v>20680</v>
      </c>
      <c r="M7" s="54">
        <v>400</v>
      </c>
      <c r="N7" s="54">
        <v>24311</v>
      </c>
      <c r="O7" s="54" t="s">
        <v>506</v>
      </c>
    </row>
    <row r="8" spans="2:15" ht="15">
      <c r="B8" s="54">
        <v>65</v>
      </c>
      <c r="C8" s="54">
        <v>1923</v>
      </c>
      <c r="D8" s="54">
        <v>-0.16666666666666607</v>
      </c>
      <c r="E8" s="54">
        <v>-0.03333333333333499</v>
      </c>
      <c r="F8" s="54">
        <v>-1.3333333333333144</v>
      </c>
      <c r="I8" s="54" t="s">
        <v>140</v>
      </c>
      <c r="J8" s="54" t="s">
        <v>512</v>
      </c>
      <c r="K8" s="54">
        <v>470</v>
      </c>
      <c r="L8" s="54">
        <v>20700</v>
      </c>
      <c r="M8" s="54">
        <v>900</v>
      </c>
      <c r="N8" s="54">
        <v>24330</v>
      </c>
      <c r="O8" s="54" t="s">
        <v>506</v>
      </c>
    </row>
    <row r="9" spans="2:15" ht="15">
      <c r="B9" s="54">
        <v>75</v>
      </c>
      <c r="C9" s="54">
        <v>2289</v>
      </c>
      <c r="D9" s="54">
        <v>-0.40000000000000036</v>
      </c>
      <c r="E9" s="54">
        <v>-0.03333333333333499</v>
      </c>
      <c r="F9" s="54">
        <v>-2.6666666666666856</v>
      </c>
      <c r="I9" s="54" t="s">
        <v>140</v>
      </c>
      <c r="J9" s="54" t="s">
        <v>513</v>
      </c>
      <c r="K9" s="54">
        <v>511</v>
      </c>
      <c r="L9" s="54">
        <v>20900</v>
      </c>
      <c r="M9" s="54">
        <v>1200</v>
      </c>
      <c r="N9" s="54">
        <v>24522</v>
      </c>
      <c r="O9" s="54" t="s">
        <v>506</v>
      </c>
    </row>
    <row r="10" spans="2:6" ht="15">
      <c r="B10" s="54">
        <v>80</v>
      </c>
      <c r="C10" s="54">
        <v>2424</v>
      </c>
      <c r="D10" s="54">
        <v>-0.40000000000000036</v>
      </c>
      <c r="E10" s="54">
        <v>-0.03333333333333499</v>
      </c>
      <c r="F10" s="54">
        <v>-2.6666666666666856</v>
      </c>
    </row>
    <row r="11" spans="2:9" ht="15">
      <c r="B11" s="54">
        <v>85</v>
      </c>
      <c r="C11" s="54">
        <v>2679</v>
      </c>
      <c r="D11" s="54">
        <v>-0.40000000000000036</v>
      </c>
      <c r="E11" s="54">
        <v>-0.03333333333333499</v>
      </c>
      <c r="F11" s="54">
        <v>-2.6666666666666856</v>
      </c>
      <c r="I11" s="6" t="s">
        <v>6</v>
      </c>
    </row>
    <row r="12" spans="2:9" ht="17.25">
      <c r="B12" s="54">
        <v>100</v>
      </c>
      <c r="C12" s="54">
        <v>3121</v>
      </c>
      <c r="D12" s="54">
        <v>-0.40000000000000036</v>
      </c>
      <c r="E12" s="54">
        <v>-0.03333333333333499</v>
      </c>
      <c r="F12" s="54">
        <v>-2.6666666666666856</v>
      </c>
      <c r="I12" s="7" t="s">
        <v>31</v>
      </c>
    </row>
    <row r="13" spans="2:6" ht="15">
      <c r="B13" s="54">
        <v>110</v>
      </c>
      <c r="C13" s="54">
        <v>3445</v>
      </c>
      <c r="D13" s="54">
        <v>1.4000000000000004</v>
      </c>
      <c r="E13" s="54">
        <v>2.166666666666668</v>
      </c>
      <c r="F13" s="54">
        <v>6</v>
      </c>
    </row>
    <row r="14" spans="2:6" ht="15">
      <c r="B14" s="54">
        <v>120</v>
      </c>
      <c r="C14" s="54">
        <v>3768</v>
      </c>
      <c r="D14" s="54">
        <v>-0.16666666666666607</v>
      </c>
      <c r="E14" s="54">
        <v>-0.03333333333333499</v>
      </c>
      <c r="F14" s="54">
        <v>-1.3333333333333144</v>
      </c>
    </row>
    <row r="15" spans="2:6" ht="15">
      <c r="B15" s="54">
        <v>130</v>
      </c>
      <c r="C15" s="54">
        <v>4132</v>
      </c>
      <c r="D15" s="54">
        <v>-0.40000000000000036</v>
      </c>
      <c r="E15" s="54">
        <v>-0.03333333333333499</v>
      </c>
      <c r="F15" s="54">
        <v>-2.6666666666666856</v>
      </c>
    </row>
    <row r="16" spans="2:6" ht="15">
      <c r="B16" s="54">
        <v>150</v>
      </c>
      <c r="C16" s="54">
        <v>4845</v>
      </c>
      <c r="D16" s="54">
        <v>-0.40000000000000036</v>
      </c>
      <c r="E16" s="54">
        <v>-0.03333333333333499</v>
      </c>
      <c r="F16" s="54">
        <v>-2.6666666666666856</v>
      </c>
    </row>
    <row r="17" spans="2:6" ht="15">
      <c r="B17" s="54">
        <v>160</v>
      </c>
      <c r="C17" s="54">
        <v>5178</v>
      </c>
      <c r="D17" s="54">
        <v>-0.16666666666666785</v>
      </c>
      <c r="E17" s="54">
        <v>-0.03333333333333499</v>
      </c>
      <c r="F17" s="54">
        <v>-1.3333333333333144</v>
      </c>
    </row>
    <row r="18" spans="2:6" ht="15">
      <c r="B18" s="54">
        <v>170</v>
      </c>
      <c r="C18" s="54">
        <v>5487</v>
      </c>
      <c r="D18" s="54">
        <v>-0.16666666666666607</v>
      </c>
      <c r="E18" s="54">
        <v>0</v>
      </c>
      <c r="F18" s="54">
        <v>-1.3333333333333144</v>
      </c>
    </row>
    <row r="19" spans="2:6" ht="15">
      <c r="B19" s="54">
        <v>190</v>
      </c>
      <c r="C19" s="54">
        <v>5975</v>
      </c>
      <c r="D19" s="54">
        <v>-0.20000000000000107</v>
      </c>
      <c r="E19" s="54">
        <v>1.3000000000000007</v>
      </c>
      <c r="F19" s="54">
        <v>-10.666666666666686</v>
      </c>
    </row>
    <row r="20" spans="2:6" ht="15">
      <c r="B20" s="54">
        <v>200</v>
      </c>
      <c r="C20" s="54">
        <v>6263</v>
      </c>
      <c r="D20" s="54">
        <v>-0.09999999999999964</v>
      </c>
      <c r="E20" s="54">
        <v>2.1999999999999993</v>
      </c>
      <c r="F20" s="54">
        <v>-15.333333333333314</v>
      </c>
    </row>
    <row r="21" spans="2:6" ht="15">
      <c r="B21" s="54">
        <v>210</v>
      </c>
      <c r="C21" s="54">
        <v>6473</v>
      </c>
      <c r="D21" s="54">
        <v>2.633333333333331</v>
      </c>
      <c r="E21" s="54">
        <v>14.066666666666665</v>
      </c>
      <c r="F21" s="54">
        <v>193</v>
      </c>
    </row>
    <row r="22" spans="2:6" ht="15">
      <c r="B22" s="54">
        <v>220</v>
      </c>
      <c r="C22" s="54">
        <v>6781</v>
      </c>
      <c r="D22" s="54">
        <v>0.09999999999999964</v>
      </c>
      <c r="E22" s="54">
        <v>3.533333333333335</v>
      </c>
      <c r="F22" s="54">
        <v>-23.333333333333314</v>
      </c>
    </row>
    <row r="23" spans="2:6" ht="15">
      <c r="B23" s="54">
        <v>230</v>
      </c>
      <c r="C23" s="54">
        <v>7135</v>
      </c>
      <c r="D23" s="54">
        <v>-0.40000000000000036</v>
      </c>
      <c r="E23" s="54">
        <v>-0.03333333333333499</v>
      </c>
      <c r="F23" s="54">
        <v>-2.6666666666666856</v>
      </c>
    </row>
    <row r="24" spans="2:6" ht="15">
      <c r="B24" s="54">
        <v>240</v>
      </c>
      <c r="C24" s="54">
        <v>7396</v>
      </c>
      <c r="D24" s="54">
        <v>-0.43333333333333535</v>
      </c>
      <c r="E24" s="54">
        <v>11.833333333333332</v>
      </c>
      <c r="F24" s="54">
        <v>279.33333333333337</v>
      </c>
    </row>
    <row r="25" spans="2:6" ht="15">
      <c r="B25" s="54">
        <v>250</v>
      </c>
      <c r="C25" s="54">
        <v>7596</v>
      </c>
      <c r="D25" s="54">
        <v>0.6999999999999993</v>
      </c>
      <c r="E25" s="54">
        <v>10.833333333333332</v>
      </c>
      <c r="F25" s="54">
        <v>66.33333333333331</v>
      </c>
    </row>
    <row r="26" spans="2:6" ht="15">
      <c r="B26" s="54">
        <v>260</v>
      </c>
      <c r="C26" s="54">
        <v>7831</v>
      </c>
      <c r="D26" s="54">
        <v>-0.16666666666666607</v>
      </c>
      <c r="E26" s="54">
        <v>0</v>
      </c>
      <c r="F26" s="54">
        <v>-1.3333333333333144</v>
      </c>
    </row>
    <row r="27" spans="2:6" ht="15">
      <c r="B27" s="54">
        <v>270</v>
      </c>
      <c r="C27" s="54">
        <v>8069</v>
      </c>
      <c r="D27" s="54">
        <v>-3.2333333333333334</v>
      </c>
      <c r="E27" s="54">
        <v>7.300000000000001</v>
      </c>
      <c r="F27" s="54">
        <v>143.66666666666669</v>
      </c>
    </row>
    <row r="28" spans="2:6" ht="15">
      <c r="B28" s="54">
        <v>280</v>
      </c>
      <c r="C28" s="54">
        <v>8739</v>
      </c>
      <c r="D28" s="54">
        <v>-3.4333333333333336</v>
      </c>
      <c r="E28" s="54">
        <v>13.8</v>
      </c>
      <c r="F28" s="54">
        <v>497.33333333333337</v>
      </c>
    </row>
    <row r="29" spans="2:6" ht="15">
      <c r="B29" s="54">
        <v>290</v>
      </c>
      <c r="C29" s="54">
        <v>9562</v>
      </c>
      <c r="D29" s="54">
        <v>-2.2333333333333343</v>
      </c>
      <c r="E29" s="54">
        <v>24.03333333333333</v>
      </c>
      <c r="F29" s="54">
        <v>859.6666666666667</v>
      </c>
    </row>
    <row r="30" spans="2:6" ht="15">
      <c r="B30" s="54">
        <v>300</v>
      </c>
      <c r="C30" s="54">
        <v>10444</v>
      </c>
      <c r="D30" s="54">
        <v>-2.2666666666666675</v>
      </c>
      <c r="E30" s="54">
        <v>24.2</v>
      </c>
      <c r="F30" s="54">
        <v>1102</v>
      </c>
    </row>
    <row r="31" spans="2:6" ht="15">
      <c r="B31" s="54">
        <v>310</v>
      </c>
      <c r="C31" s="54">
        <v>11323</v>
      </c>
      <c r="D31" s="54">
        <v>-2.2333333333333343</v>
      </c>
      <c r="E31" s="54">
        <v>24.03333333333333</v>
      </c>
      <c r="F31" s="54">
        <v>859.6666666666667</v>
      </c>
    </row>
    <row r="32" spans="2:6" ht="15">
      <c r="B32" s="54">
        <v>320</v>
      </c>
      <c r="C32" s="54">
        <v>12636</v>
      </c>
      <c r="D32" s="54">
        <v>-2.333333333333333</v>
      </c>
      <c r="E32" s="54">
        <v>24.73333333333333</v>
      </c>
      <c r="F32" s="54">
        <v>1063.3333333333333</v>
      </c>
    </row>
    <row r="33" spans="2:6" ht="15">
      <c r="B33" s="54">
        <v>330</v>
      </c>
      <c r="C33" s="54">
        <v>13164</v>
      </c>
      <c r="D33" s="54">
        <v>-2.1333333333333346</v>
      </c>
      <c r="E33" s="54">
        <v>17.53333333333333</v>
      </c>
      <c r="F33" s="54">
        <v>712</v>
      </c>
    </row>
    <row r="34" spans="2:6" ht="15">
      <c r="B34" s="54">
        <v>340</v>
      </c>
      <c r="C34" s="54">
        <v>13806</v>
      </c>
      <c r="D34" s="54">
        <v>-2.200000000000001</v>
      </c>
      <c r="E34" s="54">
        <v>17.666666666666664</v>
      </c>
      <c r="F34" s="54">
        <v>971.3333333333333</v>
      </c>
    </row>
    <row r="35" spans="2:6" ht="15">
      <c r="B35" s="54">
        <v>350</v>
      </c>
      <c r="C35" s="54">
        <v>14908</v>
      </c>
      <c r="D35" s="54">
        <v>-1.4666666666666668</v>
      </c>
      <c r="E35" s="54">
        <v>16.799999999999997</v>
      </c>
      <c r="F35" s="54">
        <v>537.6666666666666</v>
      </c>
    </row>
    <row r="36" spans="2:6" ht="15">
      <c r="B36" s="54">
        <v>360</v>
      </c>
      <c r="C36" s="54">
        <v>15758</v>
      </c>
      <c r="D36" s="54">
        <v>-3.9333333333333336</v>
      </c>
      <c r="E36" s="54">
        <v>-1.9333333333333336</v>
      </c>
      <c r="F36" s="54">
        <v>-119.66666666666666</v>
      </c>
    </row>
    <row r="37" spans="2:6" ht="15">
      <c r="B37" s="54">
        <v>370</v>
      </c>
      <c r="C37" s="54">
        <v>16646</v>
      </c>
      <c r="D37" s="54">
        <v>-4.333333333333335</v>
      </c>
      <c r="E37" s="54">
        <v>-1.6333333333333329</v>
      </c>
      <c r="F37" s="54">
        <v>-105</v>
      </c>
    </row>
    <row r="38" spans="2:6" ht="15">
      <c r="B38" s="54">
        <v>380</v>
      </c>
      <c r="C38" s="54">
        <v>17773</v>
      </c>
      <c r="D38" s="54">
        <v>-1.7333333333333343</v>
      </c>
      <c r="E38" s="54">
        <v>2.43333333333333</v>
      </c>
      <c r="F38" s="54">
        <v>-128</v>
      </c>
    </row>
    <row r="39" spans="2:6" ht="15">
      <c r="B39" s="54">
        <v>390</v>
      </c>
      <c r="C39" s="54">
        <v>18700</v>
      </c>
      <c r="D39" s="54">
        <v>-2.666666666666668</v>
      </c>
      <c r="E39" s="54">
        <v>2.099999999999998</v>
      </c>
      <c r="F39" s="54">
        <v>-147.33333333333334</v>
      </c>
    </row>
    <row r="40" spans="2:6" ht="15">
      <c r="B40" s="54">
        <v>400</v>
      </c>
      <c r="C40" s="54">
        <v>19151</v>
      </c>
      <c r="D40" s="54">
        <v>-4.333333333333335</v>
      </c>
      <c r="E40" s="54">
        <v>-1.6333333333333329</v>
      </c>
      <c r="F40" s="54">
        <v>-105</v>
      </c>
    </row>
    <row r="41" spans="2:6" ht="15">
      <c r="B41" s="54">
        <v>410</v>
      </c>
      <c r="C41" s="54">
        <v>19832</v>
      </c>
      <c r="D41" s="54">
        <v>-2.666666666666668</v>
      </c>
      <c r="E41" s="54">
        <v>2.1000000000000014</v>
      </c>
      <c r="F41" s="54">
        <v>-147.33333333333334</v>
      </c>
    </row>
    <row r="42" spans="2:6" ht="15">
      <c r="B42" s="54">
        <v>420</v>
      </c>
      <c r="C42" s="54">
        <v>20443</v>
      </c>
      <c r="D42" s="54">
        <v>-3.9333333333333336</v>
      </c>
      <c r="E42" s="54">
        <v>-1.9333333333333336</v>
      </c>
      <c r="F42" s="54">
        <v>-119.66666666666666</v>
      </c>
    </row>
    <row r="43" spans="2:6" ht="15">
      <c r="B43" s="54">
        <v>430</v>
      </c>
      <c r="C43" s="54">
        <v>21295</v>
      </c>
      <c r="D43" s="54">
        <v>-3.9333333333333345</v>
      </c>
      <c r="E43" s="54">
        <v>-1.9333333333333336</v>
      </c>
      <c r="F43" s="54">
        <v>-119.66666666666666</v>
      </c>
    </row>
    <row r="44" spans="2:6" ht="15">
      <c r="B44" s="54">
        <v>440</v>
      </c>
      <c r="C44" s="54">
        <v>22255</v>
      </c>
      <c r="D44" s="54">
        <v>-2.666666666666668</v>
      </c>
      <c r="E44" s="54">
        <v>2.099999999999998</v>
      </c>
      <c r="F44" s="54">
        <v>-147.33333333333334</v>
      </c>
    </row>
    <row r="45" spans="2:6" ht="15">
      <c r="B45" s="54">
        <v>450</v>
      </c>
      <c r="C45" s="54">
        <v>22891</v>
      </c>
      <c r="D45" s="54">
        <v>2.8666666666666654</v>
      </c>
      <c r="E45" s="54">
        <v>6.533333333333335</v>
      </c>
      <c r="F45" s="54">
        <v>-31.333333333333314</v>
      </c>
    </row>
    <row r="46" spans="2:6" ht="15">
      <c r="B46" s="54">
        <v>460</v>
      </c>
      <c r="C46" s="54">
        <v>23984</v>
      </c>
      <c r="D46" s="54">
        <v>6.133333333333333</v>
      </c>
      <c r="E46" s="54">
        <v>10.266666666666666</v>
      </c>
      <c r="F46" s="54">
        <v>62.666666666666686</v>
      </c>
    </row>
    <row r="47" spans="2:6" ht="15">
      <c r="B47" s="54">
        <v>470</v>
      </c>
      <c r="C47" s="54">
        <v>24738</v>
      </c>
      <c r="D47" s="54">
        <v>-2.4000000000000012</v>
      </c>
      <c r="E47" s="54">
        <v>2.033333333333335</v>
      </c>
      <c r="F47" s="54">
        <v>-124</v>
      </c>
    </row>
    <row r="48" spans="2:6" ht="15">
      <c r="B48" s="54">
        <v>490</v>
      </c>
      <c r="C48" s="54">
        <v>26522</v>
      </c>
      <c r="D48" s="54">
        <v>7.100000000000001</v>
      </c>
      <c r="E48" s="54">
        <v>13.933333333333332</v>
      </c>
      <c r="F48" s="54">
        <v>51.333333333333314</v>
      </c>
    </row>
    <row r="49" spans="2:6" ht="15">
      <c r="B49" s="54">
        <v>500</v>
      </c>
      <c r="C49" s="54">
        <v>27290</v>
      </c>
      <c r="D49" s="54">
        <v>6.133333333333333</v>
      </c>
      <c r="E49" s="54">
        <v>10.266666666666666</v>
      </c>
      <c r="F49" s="54">
        <v>62.666666666666686</v>
      </c>
    </row>
    <row r="50" spans="2:6" ht="15">
      <c r="B50" s="54">
        <v>510</v>
      </c>
      <c r="C50" s="54">
        <v>28052</v>
      </c>
      <c r="D50" s="54">
        <v>9.766666666666666</v>
      </c>
      <c r="E50" s="54">
        <v>15.633333333333333</v>
      </c>
      <c r="F50" s="54">
        <v>142.66666666666669</v>
      </c>
    </row>
    <row r="51" spans="2:6" ht="15">
      <c r="B51" s="54">
        <v>525</v>
      </c>
      <c r="C51" s="54">
        <v>29184</v>
      </c>
      <c r="D51" s="54">
        <v>-2.4000000000000012</v>
      </c>
      <c r="E51" s="54">
        <v>2.033333333333335</v>
      </c>
      <c r="F51" s="54">
        <v>-124</v>
      </c>
    </row>
    <row r="52" spans="2:6" ht="15">
      <c r="B52" s="54">
        <v>535</v>
      </c>
      <c r="C52" s="54">
        <v>30164</v>
      </c>
      <c r="D52" s="54">
        <v>10.399999999999999</v>
      </c>
      <c r="E52" s="54">
        <v>16.6</v>
      </c>
      <c r="F52" s="54">
        <v>130.66666666666669</v>
      </c>
    </row>
    <row r="53" spans="2:6" ht="15">
      <c r="B53" s="54">
        <v>545</v>
      </c>
      <c r="C53" s="54">
        <v>30961</v>
      </c>
      <c r="D53" s="54">
        <v>12.666666666666668</v>
      </c>
      <c r="E53" s="54">
        <v>20.833333333333336</v>
      </c>
      <c r="F53" s="54">
        <v>104</v>
      </c>
    </row>
    <row r="54" spans="2:6" ht="15">
      <c r="B54" s="54">
        <v>555</v>
      </c>
      <c r="C54" s="54">
        <v>31689</v>
      </c>
      <c r="D54" s="54">
        <v>9.966666666666665</v>
      </c>
      <c r="E54" s="54">
        <v>15.8</v>
      </c>
      <c r="F54" s="54">
        <v>124</v>
      </c>
    </row>
    <row r="55" spans="2:6" ht="15">
      <c r="B55" s="54">
        <v>575</v>
      </c>
      <c r="C55" s="54">
        <v>33123</v>
      </c>
      <c r="D55" s="54">
        <v>8.299999999999997</v>
      </c>
      <c r="E55" s="54">
        <v>14.066666666666665</v>
      </c>
      <c r="F55" s="54">
        <v>117</v>
      </c>
    </row>
    <row r="56" spans="2:6" ht="15">
      <c r="B56" s="54">
        <v>585</v>
      </c>
      <c r="C56" s="54">
        <v>33829</v>
      </c>
      <c r="D56" s="54">
        <v>-2.2333333333333343</v>
      </c>
      <c r="E56" s="54">
        <v>24.03333333333333</v>
      </c>
      <c r="F56" s="54">
        <v>859.6666666666667</v>
      </c>
    </row>
    <row r="57" spans="2:6" ht="15">
      <c r="B57" s="54">
        <v>590</v>
      </c>
      <c r="C57" s="54">
        <v>34181</v>
      </c>
      <c r="D57" s="54">
        <v>-2.2666666666666675</v>
      </c>
      <c r="E57" s="54">
        <v>24.2</v>
      </c>
      <c r="F57" s="54">
        <v>1102</v>
      </c>
    </row>
    <row r="58" spans="2:6" ht="15">
      <c r="B58" s="54">
        <v>595</v>
      </c>
      <c r="C58" s="54">
        <v>34534</v>
      </c>
      <c r="D58" s="54">
        <v>0.7333333333333307</v>
      </c>
      <c r="E58" s="54">
        <v>6.866666666666667</v>
      </c>
      <c r="F58" s="54">
        <v>58</v>
      </c>
    </row>
    <row r="59" spans="2:6" ht="15">
      <c r="B59" s="54">
        <v>600</v>
      </c>
      <c r="C59" s="54">
        <v>34877</v>
      </c>
      <c r="D59" s="54">
        <v>-0.20000000000000107</v>
      </c>
      <c r="E59" s="54">
        <v>1.3000000000000007</v>
      </c>
      <c r="F59" s="54">
        <v>-10.666666666666686</v>
      </c>
    </row>
    <row r="60" spans="2:6" ht="15">
      <c r="B60" s="54">
        <v>605</v>
      </c>
      <c r="C60" s="54">
        <v>35207</v>
      </c>
      <c r="D60" s="54">
        <v>-0.40000000000000036</v>
      </c>
      <c r="E60" s="54">
        <v>-0.03333333333333499</v>
      </c>
      <c r="F60" s="54">
        <v>-2.6666666666666856</v>
      </c>
    </row>
    <row r="61" spans="2:6" ht="15">
      <c r="B61" s="54">
        <v>610</v>
      </c>
      <c r="C61" s="54">
        <v>35525</v>
      </c>
      <c r="D61" s="54">
        <v>-0.20000000000000107</v>
      </c>
      <c r="E61" s="54">
        <v>1.3000000000000007</v>
      </c>
      <c r="F61" s="54">
        <v>-10.666666666666686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1:R151"/>
  <sheetViews>
    <sheetView zoomScale="70" zoomScaleNormal="70" zoomScalePageLayoutView="0" workbookViewId="0" topLeftCell="A1">
      <selection activeCell="A2" sqref="A2"/>
    </sheetView>
  </sheetViews>
  <sheetFormatPr defaultColWidth="13.28125" defaultRowHeight="13.5" customHeight="1"/>
  <cols>
    <col min="1" max="1" width="13.28125" style="9" customWidth="1"/>
    <col min="2" max="11" width="13.7109375" style="65" customWidth="1"/>
    <col min="12" max="255" width="13.28125" style="9" customWidth="1"/>
  </cols>
  <sheetData>
    <row r="1" spans="1:18" ht="12.75" customHeight="1">
      <c r="A1" s="9" t="s">
        <v>0</v>
      </c>
      <c r="B1" s="62" t="s">
        <v>46</v>
      </c>
      <c r="C1" s="62" t="s">
        <v>47</v>
      </c>
      <c r="D1" s="65" t="s">
        <v>2</v>
      </c>
      <c r="E1" s="65" t="s">
        <v>514</v>
      </c>
      <c r="F1" s="65" t="s">
        <v>6</v>
      </c>
      <c r="G1" s="65" t="s">
        <v>7</v>
      </c>
      <c r="H1" s="65" t="s">
        <v>8</v>
      </c>
      <c r="I1" s="65" t="s">
        <v>267</v>
      </c>
      <c r="J1" s="65" t="s">
        <v>46</v>
      </c>
      <c r="K1" s="65" t="s">
        <v>47</v>
      </c>
      <c r="L1" s="9" t="s">
        <v>270</v>
      </c>
      <c r="M1" s="9" t="s">
        <v>515</v>
      </c>
      <c r="N1" s="9" t="s">
        <v>272</v>
      </c>
      <c r="O1" s="9" t="s">
        <v>516</v>
      </c>
      <c r="P1" s="9" t="s">
        <v>517</v>
      </c>
      <c r="Q1" s="9" t="s">
        <v>518</v>
      </c>
      <c r="R1" s="9" t="s">
        <v>17</v>
      </c>
    </row>
    <row r="2" spans="1:18" ht="14.25" customHeight="1">
      <c r="A2" s="9" t="s">
        <v>519</v>
      </c>
      <c r="B2" s="137">
        <v>5.5</v>
      </c>
      <c r="C2" s="137">
        <v>7</v>
      </c>
      <c r="D2" s="65">
        <v>-43</v>
      </c>
      <c r="E2" s="65">
        <v>15.4</v>
      </c>
      <c r="F2" s="62" t="s">
        <v>416</v>
      </c>
      <c r="H2" s="65" t="s">
        <v>20</v>
      </c>
      <c r="I2" s="65" t="s">
        <v>520</v>
      </c>
      <c r="J2" s="138">
        <v>56.5</v>
      </c>
      <c r="K2" s="138">
        <v>57</v>
      </c>
      <c r="L2" s="138">
        <v>635</v>
      </c>
      <c r="M2" s="138">
        <v>35</v>
      </c>
      <c r="N2" s="138">
        <v>599</v>
      </c>
      <c r="O2" s="138">
        <v>552</v>
      </c>
      <c r="P2" s="138">
        <v>663</v>
      </c>
      <c r="Q2" s="138"/>
      <c r="R2" s="65" t="s">
        <v>427</v>
      </c>
    </row>
    <row r="3" spans="2:18" ht="14.25" customHeight="1">
      <c r="B3" s="137">
        <v>12</v>
      </c>
      <c r="C3" s="137">
        <v>13</v>
      </c>
      <c r="D3" s="65">
        <v>-4</v>
      </c>
      <c r="E3" s="65">
        <v>14.3324</v>
      </c>
      <c r="F3" s="62" t="s">
        <v>418</v>
      </c>
      <c r="H3" s="65" t="s">
        <v>20</v>
      </c>
      <c r="I3" s="65" t="s">
        <v>521</v>
      </c>
      <c r="J3" s="138">
        <v>73.75</v>
      </c>
      <c r="K3" s="138">
        <v>74</v>
      </c>
      <c r="L3" s="138">
        <v>1295</v>
      </c>
      <c r="M3" s="138">
        <v>45</v>
      </c>
      <c r="N3" s="138">
        <v>1228</v>
      </c>
      <c r="O3" s="138">
        <v>1096</v>
      </c>
      <c r="P3" s="138">
        <v>1291</v>
      </c>
      <c r="Q3" s="138"/>
      <c r="R3" s="65" t="s">
        <v>522</v>
      </c>
    </row>
    <row r="4" spans="2:18" ht="14.25" customHeight="1">
      <c r="B4" s="137">
        <v>14</v>
      </c>
      <c r="C4" s="137">
        <v>16</v>
      </c>
      <c r="D4" s="65">
        <v>22</v>
      </c>
      <c r="E4" s="65">
        <v>14.5103</v>
      </c>
      <c r="F4" s="65" t="s">
        <v>421</v>
      </c>
      <c r="H4" s="65" t="s">
        <v>20</v>
      </c>
      <c r="I4" s="65" t="s">
        <v>523</v>
      </c>
      <c r="J4" s="138">
        <v>100.75</v>
      </c>
      <c r="K4" s="138">
        <v>101.75</v>
      </c>
      <c r="L4" s="138">
        <v>1980</v>
      </c>
      <c r="M4" s="138">
        <v>60</v>
      </c>
      <c r="N4" s="138">
        <v>1932</v>
      </c>
      <c r="O4" s="138">
        <v>1790</v>
      </c>
      <c r="P4" s="138">
        <v>2098</v>
      </c>
      <c r="Q4" s="138"/>
      <c r="R4" s="65" t="s">
        <v>524</v>
      </c>
    </row>
    <row r="5" spans="2:18" ht="14.25" customHeight="1">
      <c r="B5" s="137">
        <v>19</v>
      </c>
      <c r="C5" s="137">
        <v>20</v>
      </c>
      <c r="D5" s="65">
        <v>63</v>
      </c>
      <c r="E5" s="65">
        <v>14.5678</v>
      </c>
      <c r="H5" s="65" t="s">
        <v>20</v>
      </c>
      <c r="I5" s="65" t="s">
        <v>525</v>
      </c>
      <c r="J5" s="138">
        <v>137.25</v>
      </c>
      <c r="K5" s="138">
        <v>137.5</v>
      </c>
      <c r="L5" s="138">
        <v>2820</v>
      </c>
      <c r="M5" s="138">
        <v>30</v>
      </c>
      <c r="N5" s="138">
        <v>2920</v>
      </c>
      <c r="O5" s="138">
        <v>2854</v>
      </c>
      <c r="P5" s="138">
        <v>3016</v>
      </c>
      <c r="Q5" s="138"/>
      <c r="R5" s="65" t="s">
        <v>526</v>
      </c>
    </row>
    <row r="6" spans="2:18" ht="14.25" customHeight="1">
      <c r="B6" s="137">
        <v>20</v>
      </c>
      <c r="C6" s="137">
        <v>21</v>
      </c>
      <c r="D6" s="65">
        <v>74</v>
      </c>
      <c r="E6" s="65">
        <v>15.2673</v>
      </c>
      <c r="H6" s="65" t="s">
        <v>20</v>
      </c>
      <c r="I6" s="65" t="s">
        <v>527</v>
      </c>
      <c r="J6" s="138">
        <v>161.5</v>
      </c>
      <c r="K6" s="138">
        <v>161.75</v>
      </c>
      <c r="L6" s="138">
        <v>3650</v>
      </c>
      <c r="M6" s="138">
        <v>35</v>
      </c>
      <c r="N6" s="138">
        <v>3970</v>
      </c>
      <c r="O6" s="138">
        <v>3856</v>
      </c>
      <c r="P6" s="138">
        <v>4112</v>
      </c>
      <c r="Q6" s="138" t="s">
        <v>84</v>
      </c>
      <c r="R6" s="65" t="s">
        <v>528</v>
      </c>
    </row>
    <row r="7" spans="2:18" ht="14.25" customHeight="1">
      <c r="B7" s="137">
        <v>21</v>
      </c>
      <c r="C7" s="137">
        <v>22</v>
      </c>
      <c r="D7" s="65">
        <v>85</v>
      </c>
      <c r="E7" s="65">
        <v>14.578</v>
      </c>
      <c r="H7" s="65" t="s">
        <v>20</v>
      </c>
      <c r="I7" s="65" t="s">
        <v>529</v>
      </c>
      <c r="J7" s="138">
        <v>167.5</v>
      </c>
      <c r="K7" s="138">
        <v>167.75</v>
      </c>
      <c r="L7" s="138">
        <v>3365</v>
      </c>
      <c r="M7" s="138">
        <v>30</v>
      </c>
      <c r="N7" s="138">
        <v>3606</v>
      </c>
      <c r="O7" s="138">
        <v>3495</v>
      </c>
      <c r="P7" s="138">
        <v>3684</v>
      </c>
      <c r="Q7" s="138"/>
      <c r="R7" s="65" t="s">
        <v>526</v>
      </c>
    </row>
    <row r="8" spans="2:18" ht="14.25" customHeight="1">
      <c r="B8" s="137">
        <v>22</v>
      </c>
      <c r="C8" s="137">
        <v>23</v>
      </c>
      <c r="D8" s="65">
        <v>96</v>
      </c>
      <c r="E8" s="65">
        <v>14.9832</v>
      </c>
      <c r="H8" s="65" t="s">
        <v>20</v>
      </c>
      <c r="I8" s="65" t="s">
        <v>530</v>
      </c>
      <c r="J8" s="138">
        <v>181.5</v>
      </c>
      <c r="K8" s="138">
        <v>181.75</v>
      </c>
      <c r="L8" s="138">
        <v>4645</v>
      </c>
      <c r="M8" s="138">
        <v>35</v>
      </c>
      <c r="N8" s="138">
        <v>5404</v>
      </c>
      <c r="O8" s="138">
        <v>5311</v>
      </c>
      <c r="P8" s="138">
        <v>5472</v>
      </c>
      <c r="Q8" s="138" t="s">
        <v>84</v>
      </c>
      <c r="R8" s="65" t="s">
        <v>531</v>
      </c>
    </row>
    <row r="9" spans="2:18" ht="14.25" customHeight="1">
      <c r="B9" s="137">
        <v>24</v>
      </c>
      <c r="C9" s="137">
        <v>25</v>
      </c>
      <c r="D9" s="65">
        <v>118</v>
      </c>
      <c r="E9" s="65">
        <v>15.4738</v>
      </c>
      <c r="H9" s="65" t="s">
        <v>20</v>
      </c>
      <c r="I9" s="65" t="s">
        <v>532</v>
      </c>
      <c r="J9" s="138">
        <v>198.5</v>
      </c>
      <c r="K9" s="138">
        <v>199</v>
      </c>
      <c r="L9" s="138">
        <v>8080</v>
      </c>
      <c r="M9" s="138">
        <v>35</v>
      </c>
      <c r="N9" s="138">
        <v>9010</v>
      </c>
      <c r="O9" s="138">
        <v>8807</v>
      </c>
      <c r="P9" s="138">
        <v>9109</v>
      </c>
      <c r="Q9" s="138" t="s">
        <v>84</v>
      </c>
      <c r="R9" s="65" t="s">
        <v>533</v>
      </c>
    </row>
    <row r="10" spans="2:18" ht="14.25" customHeight="1">
      <c r="B10" s="137">
        <v>26</v>
      </c>
      <c r="C10" s="137">
        <v>27</v>
      </c>
      <c r="D10" s="65">
        <v>140</v>
      </c>
      <c r="E10" s="65">
        <v>14.1979</v>
      </c>
      <c r="H10" s="65" t="s">
        <v>20</v>
      </c>
      <c r="I10" s="65" t="s">
        <v>534</v>
      </c>
      <c r="J10" s="138">
        <v>214.75</v>
      </c>
      <c r="K10" s="138">
        <v>215</v>
      </c>
      <c r="L10" s="138">
        <v>4565</v>
      </c>
      <c r="M10" s="138">
        <v>35</v>
      </c>
      <c r="N10" s="138">
        <v>5190</v>
      </c>
      <c r="O10" s="138">
        <v>5066</v>
      </c>
      <c r="P10" s="138">
        <v>5430</v>
      </c>
      <c r="Q10" s="138"/>
      <c r="R10" s="65" t="s">
        <v>535</v>
      </c>
    </row>
    <row r="11" spans="2:18" ht="14.25" customHeight="1">
      <c r="B11" s="137">
        <v>28</v>
      </c>
      <c r="C11" s="137">
        <v>29</v>
      </c>
      <c r="D11" s="65">
        <v>164</v>
      </c>
      <c r="E11" s="65">
        <v>15.3451</v>
      </c>
      <c r="H11" s="65" t="s">
        <v>20</v>
      </c>
      <c r="I11" s="65" t="s">
        <v>536</v>
      </c>
      <c r="J11" s="138">
        <v>242.5</v>
      </c>
      <c r="K11" s="138">
        <v>242.75</v>
      </c>
      <c r="L11" s="138">
        <v>5895</v>
      </c>
      <c r="M11" s="138">
        <v>35</v>
      </c>
      <c r="N11" s="138">
        <v>6715</v>
      </c>
      <c r="O11" s="138">
        <v>6652</v>
      </c>
      <c r="P11" s="138">
        <v>6795</v>
      </c>
      <c r="Q11" s="138"/>
      <c r="R11" s="65" t="s">
        <v>526</v>
      </c>
    </row>
    <row r="12" spans="2:18" ht="14.25" customHeight="1">
      <c r="B12" s="137">
        <v>29</v>
      </c>
      <c r="C12" s="137">
        <v>29.5</v>
      </c>
      <c r="D12" s="65">
        <v>176</v>
      </c>
      <c r="E12" s="65">
        <v>14.8523</v>
      </c>
      <c r="H12" s="65" t="s">
        <v>20</v>
      </c>
      <c r="I12" s="65" t="s">
        <v>537</v>
      </c>
      <c r="J12" s="138">
        <v>256.5</v>
      </c>
      <c r="K12" s="138">
        <v>256.75</v>
      </c>
      <c r="L12" s="138">
        <v>6655</v>
      </c>
      <c r="M12" s="138">
        <v>30</v>
      </c>
      <c r="N12" s="138">
        <v>7532</v>
      </c>
      <c r="O12" s="138">
        <v>7474</v>
      </c>
      <c r="P12" s="138">
        <v>7577</v>
      </c>
      <c r="Q12" s="138"/>
      <c r="R12" s="65" t="s">
        <v>282</v>
      </c>
    </row>
    <row r="13" spans="2:18" ht="14.25" customHeight="1">
      <c r="B13" s="137">
        <v>29.5</v>
      </c>
      <c r="C13" s="137">
        <v>30</v>
      </c>
      <c r="D13" s="65">
        <v>182</v>
      </c>
      <c r="E13" s="65">
        <v>13.9883</v>
      </c>
      <c r="H13" s="65" t="s">
        <v>20</v>
      </c>
      <c r="I13" s="65" t="s">
        <v>538</v>
      </c>
      <c r="J13" s="138">
        <v>281.5</v>
      </c>
      <c r="K13" s="138">
        <v>281.75</v>
      </c>
      <c r="L13" s="138">
        <v>8120</v>
      </c>
      <c r="M13" s="138">
        <v>60</v>
      </c>
      <c r="N13" s="138">
        <v>9068</v>
      </c>
      <c r="O13" s="138">
        <v>8813</v>
      </c>
      <c r="P13" s="138">
        <v>9255</v>
      </c>
      <c r="Q13" s="138"/>
      <c r="R13" s="65" t="s">
        <v>539</v>
      </c>
    </row>
    <row r="14" spans="2:18" ht="14.25" customHeight="1">
      <c r="B14" s="137">
        <v>30</v>
      </c>
      <c r="C14" s="137">
        <v>31</v>
      </c>
      <c r="D14" s="65">
        <v>189</v>
      </c>
      <c r="E14" s="65">
        <v>15.4621</v>
      </c>
      <c r="H14" s="65" t="s">
        <v>20</v>
      </c>
      <c r="I14" s="65" t="s">
        <v>540</v>
      </c>
      <c r="J14" s="138">
        <v>340</v>
      </c>
      <c r="K14" s="138">
        <v>340.25</v>
      </c>
      <c r="L14" s="138">
        <v>8925</v>
      </c>
      <c r="M14" s="138">
        <v>35</v>
      </c>
      <c r="N14" s="138">
        <v>10042</v>
      </c>
      <c r="O14" s="138">
        <v>9920</v>
      </c>
      <c r="P14" s="138">
        <v>10186</v>
      </c>
      <c r="Q14" s="138"/>
      <c r="R14" s="65" t="s">
        <v>541</v>
      </c>
    </row>
    <row r="15" spans="2:18" ht="14.25" customHeight="1">
      <c r="B15" s="137">
        <v>31</v>
      </c>
      <c r="C15" s="137">
        <v>31.5</v>
      </c>
      <c r="D15" s="65">
        <v>201</v>
      </c>
      <c r="E15" s="65">
        <v>14.6445</v>
      </c>
      <c r="H15" s="65" t="s">
        <v>20</v>
      </c>
      <c r="I15" s="65" t="s">
        <v>542</v>
      </c>
      <c r="J15" s="138">
        <v>383.25</v>
      </c>
      <c r="K15" s="138">
        <v>383.5</v>
      </c>
      <c r="L15" s="138">
        <v>9345</v>
      </c>
      <c r="M15" s="138">
        <v>50</v>
      </c>
      <c r="N15" s="138">
        <v>10560</v>
      </c>
      <c r="O15" s="138">
        <v>10404</v>
      </c>
      <c r="P15" s="138">
        <v>10690</v>
      </c>
      <c r="Q15" s="138"/>
      <c r="R15" s="65" t="s">
        <v>138</v>
      </c>
    </row>
    <row r="16" spans="2:9" ht="12.75" customHeight="1">
      <c r="B16" s="137">
        <v>31.5</v>
      </c>
      <c r="C16" s="137">
        <v>32</v>
      </c>
      <c r="D16" s="65">
        <v>208</v>
      </c>
      <c r="E16" s="65">
        <v>14.4401</v>
      </c>
      <c r="I16" s="65" t="s">
        <v>6</v>
      </c>
    </row>
    <row r="17" spans="2:9" ht="12.75" customHeight="1">
      <c r="B17" s="137">
        <v>32</v>
      </c>
      <c r="C17" s="137">
        <v>33</v>
      </c>
      <c r="D17" s="65">
        <v>214</v>
      </c>
      <c r="E17" s="65">
        <v>14.9007</v>
      </c>
      <c r="I17" s="65" t="s">
        <v>284</v>
      </c>
    </row>
    <row r="18" spans="2:5" ht="12.75" customHeight="1">
      <c r="B18" s="137">
        <v>33</v>
      </c>
      <c r="C18" s="137">
        <v>33.5</v>
      </c>
      <c r="D18" s="65">
        <v>227</v>
      </c>
      <c r="E18" s="65">
        <v>14.8652</v>
      </c>
    </row>
    <row r="19" spans="2:5" ht="12.75" customHeight="1">
      <c r="B19" s="137">
        <v>33.5</v>
      </c>
      <c r="C19" s="137">
        <v>34</v>
      </c>
      <c r="D19" s="65">
        <v>234</v>
      </c>
      <c r="E19" s="65">
        <v>14.4496</v>
      </c>
    </row>
    <row r="20" spans="2:5" ht="12.75" customHeight="1">
      <c r="B20" s="137">
        <v>34</v>
      </c>
      <c r="C20" s="137">
        <v>35</v>
      </c>
      <c r="D20" s="65">
        <v>241</v>
      </c>
      <c r="E20" s="65">
        <v>14.998</v>
      </c>
    </row>
    <row r="21" spans="2:5" ht="12.75" customHeight="1">
      <c r="B21" s="137">
        <v>35</v>
      </c>
      <c r="C21" s="137">
        <v>35.5</v>
      </c>
      <c r="D21" s="65">
        <v>255</v>
      </c>
      <c r="E21" s="65">
        <v>14.7377</v>
      </c>
    </row>
    <row r="22" spans="2:5" ht="12.75" customHeight="1">
      <c r="B22" s="137">
        <v>35.5</v>
      </c>
      <c r="C22" s="137">
        <v>36</v>
      </c>
      <c r="D22" s="65">
        <v>262</v>
      </c>
      <c r="E22" s="65">
        <v>15.374</v>
      </c>
    </row>
    <row r="23" spans="2:5" ht="12.75" customHeight="1">
      <c r="B23" s="137">
        <v>36</v>
      </c>
      <c r="C23" s="137">
        <v>37</v>
      </c>
      <c r="D23" s="65">
        <v>270</v>
      </c>
      <c r="E23" s="65">
        <v>14.8081</v>
      </c>
    </row>
    <row r="24" spans="2:5" ht="12.75" customHeight="1">
      <c r="B24" s="137">
        <v>37</v>
      </c>
      <c r="C24" s="137">
        <v>37.5</v>
      </c>
      <c r="D24" s="65">
        <v>284</v>
      </c>
      <c r="E24" s="65">
        <v>15.6259</v>
      </c>
    </row>
    <row r="25" spans="2:5" ht="12.75" customHeight="1">
      <c r="B25" s="137">
        <v>37.5</v>
      </c>
      <c r="C25" s="137">
        <v>38</v>
      </c>
      <c r="D25" s="65">
        <v>292</v>
      </c>
      <c r="E25" s="65">
        <v>15.5403</v>
      </c>
    </row>
    <row r="26" spans="2:5" ht="12.75" customHeight="1">
      <c r="B26" s="137">
        <v>38</v>
      </c>
      <c r="C26" s="137">
        <v>39</v>
      </c>
      <c r="D26" s="65">
        <v>300</v>
      </c>
      <c r="E26" s="65">
        <v>15.5125</v>
      </c>
    </row>
    <row r="27" spans="2:5" ht="12.75" customHeight="1">
      <c r="B27" s="137">
        <v>39</v>
      </c>
      <c r="C27" s="137">
        <v>39.5</v>
      </c>
      <c r="D27" s="65">
        <v>315</v>
      </c>
      <c r="E27" s="65">
        <v>15.6362</v>
      </c>
    </row>
    <row r="28" spans="2:5" ht="12.75" customHeight="1">
      <c r="B28" s="137">
        <v>39.5</v>
      </c>
      <c r="C28" s="137">
        <v>40</v>
      </c>
      <c r="D28" s="65">
        <v>323</v>
      </c>
      <c r="E28" s="65">
        <v>15.5328</v>
      </c>
    </row>
    <row r="29" spans="2:5" ht="12.75" customHeight="1">
      <c r="B29" s="137">
        <v>40</v>
      </c>
      <c r="C29" s="137">
        <v>41</v>
      </c>
      <c r="D29" s="65">
        <v>331</v>
      </c>
      <c r="E29" s="65">
        <v>14.9697</v>
      </c>
    </row>
    <row r="30" spans="2:5" ht="12.75" customHeight="1">
      <c r="B30" s="137">
        <v>44</v>
      </c>
      <c r="C30" s="137">
        <v>45</v>
      </c>
      <c r="D30" s="65">
        <v>397</v>
      </c>
      <c r="E30" s="65">
        <v>14.7067</v>
      </c>
    </row>
    <row r="31" spans="2:5" ht="12.75" customHeight="1">
      <c r="B31" s="137">
        <v>46</v>
      </c>
      <c r="C31" s="137">
        <v>47</v>
      </c>
      <c r="D31" s="65">
        <v>435</v>
      </c>
      <c r="E31" s="65">
        <v>14.7675</v>
      </c>
    </row>
    <row r="32" spans="2:5" ht="12.75" customHeight="1">
      <c r="B32" s="137">
        <v>48</v>
      </c>
      <c r="C32" s="137">
        <v>49</v>
      </c>
      <c r="D32" s="65">
        <v>475</v>
      </c>
      <c r="E32" s="65">
        <v>14.2456</v>
      </c>
    </row>
    <row r="33" spans="2:5" ht="12.75" customHeight="1">
      <c r="B33" s="137">
        <v>50</v>
      </c>
      <c r="C33" s="137">
        <v>51</v>
      </c>
      <c r="D33" s="65">
        <v>518</v>
      </c>
      <c r="E33" s="65">
        <v>14.4358</v>
      </c>
    </row>
    <row r="34" spans="2:5" ht="12.75" customHeight="1">
      <c r="B34" s="137">
        <v>52</v>
      </c>
      <c r="C34" s="137">
        <v>53</v>
      </c>
      <c r="D34" s="65">
        <v>564</v>
      </c>
      <c r="E34" s="65">
        <v>14.7169</v>
      </c>
    </row>
    <row r="35" spans="2:5" ht="12.75" customHeight="1">
      <c r="B35" s="137">
        <v>54</v>
      </c>
      <c r="C35" s="137">
        <v>55</v>
      </c>
      <c r="D35" s="65">
        <v>613</v>
      </c>
      <c r="E35" s="65">
        <v>15.6751</v>
      </c>
    </row>
    <row r="36" spans="2:5" ht="12.75" customHeight="1">
      <c r="B36" s="137">
        <v>56</v>
      </c>
      <c r="C36" s="137">
        <v>57</v>
      </c>
      <c r="D36" s="65">
        <v>665</v>
      </c>
      <c r="E36" s="65">
        <v>15.4318</v>
      </c>
    </row>
    <row r="37" spans="2:5" ht="12.75" customHeight="1">
      <c r="B37" s="137">
        <v>58</v>
      </c>
      <c r="C37" s="137">
        <v>59</v>
      </c>
      <c r="D37" s="65">
        <v>720</v>
      </c>
      <c r="E37" s="65">
        <v>15.0971</v>
      </c>
    </row>
    <row r="38" spans="2:5" ht="12.75" customHeight="1">
      <c r="B38" s="137">
        <v>60</v>
      </c>
      <c r="C38" s="137">
        <v>61</v>
      </c>
      <c r="D38" s="65">
        <v>779</v>
      </c>
      <c r="E38" s="65">
        <v>14.0065</v>
      </c>
    </row>
    <row r="39" spans="2:5" ht="12.75" customHeight="1">
      <c r="B39" s="137">
        <v>62</v>
      </c>
      <c r="C39" s="137">
        <v>63</v>
      </c>
      <c r="D39" s="65">
        <v>839</v>
      </c>
      <c r="E39" s="65">
        <v>14.6268</v>
      </c>
    </row>
    <row r="40" spans="2:5" ht="12.75" customHeight="1">
      <c r="B40" s="137">
        <v>66</v>
      </c>
      <c r="C40" s="137">
        <v>67</v>
      </c>
      <c r="D40" s="65">
        <v>967</v>
      </c>
      <c r="E40" s="65">
        <v>14.8746</v>
      </c>
    </row>
    <row r="41" spans="2:5" ht="12.75" customHeight="1">
      <c r="B41" s="137">
        <v>66.5</v>
      </c>
      <c r="C41" s="137">
        <v>67.5</v>
      </c>
      <c r="D41" s="65">
        <v>983</v>
      </c>
      <c r="E41" s="65">
        <v>14.849</v>
      </c>
    </row>
    <row r="42" spans="2:5" ht="12.75" customHeight="1">
      <c r="B42" s="137">
        <v>71.25</v>
      </c>
      <c r="C42" s="137">
        <v>72.25</v>
      </c>
      <c r="D42" s="65">
        <v>1075</v>
      </c>
      <c r="E42" s="65">
        <v>15.5328</v>
      </c>
    </row>
    <row r="43" spans="2:5" ht="12.75" customHeight="1">
      <c r="B43" s="137">
        <v>73.25</v>
      </c>
      <c r="C43" s="137">
        <v>74.25</v>
      </c>
      <c r="D43" s="65">
        <v>1142</v>
      </c>
      <c r="E43" s="65">
        <v>15.156</v>
      </c>
    </row>
    <row r="44" spans="2:5" ht="12.75" customHeight="1">
      <c r="B44" s="137">
        <v>75.25</v>
      </c>
      <c r="C44" s="137">
        <v>76.25</v>
      </c>
      <c r="D44" s="65">
        <v>1209</v>
      </c>
      <c r="E44" s="65">
        <v>14.579</v>
      </c>
    </row>
    <row r="45" spans="2:5" ht="12.75" customHeight="1">
      <c r="B45" s="137">
        <v>77.25</v>
      </c>
      <c r="C45" s="137">
        <v>78.25</v>
      </c>
      <c r="D45" s="65">
        <v>1277</v>
      </c>
      <c r="E45" s="65">
        <v>14.0824</v>
      </c>
    </row>
    <row r="46" spans="2:5" ht="12.75" customHeight="1">
      <c r="B46" s="137">
        <v>79.25</v>
      </c>
      <c r="C46" s="137">
        <v>80.25</v>
      </c>
      <c r="D46" s="65">
        <v>1345</v>
      </c>
      <c r="E46" s="65">
        <v>15.1131</v>
      </c>
    </row>
    <row r="47" spans="2:5" ht="12.75" customHeight="1">
      <c r="B47" s="137">
        <v>81.25</v>
      </c>
      <c r="C47" s="137">
        <v>82.25</v>
      </c>
      <c r="D47" s="65">
        <v>1413</v>
      </c>
      <c r="E47" s="65">
        <v>14.0585</v>
      </c>
    </row>
    <row r="48" spans="2:5" ht="12.75" customHeight="1">
      <c r="B48" s="137">
        <v>83.25</v>
      </c>
      <c r="C48" s="137">
        <v>84.25</v>
      </c>
      <c r="D48" s="65">
        <v>1480</v>
      </c>
      <c r="E48" s="65">
        <v>14.3985</v>
      </c>
    </row>
    <row r="49" spans="2:5" ht="12.75" customHeight="1">
      <c r="B49" s="137">
        <v>85.25</v>
      </c>
      <c r="C49" s="137">
        <v>86.25</v>
      </c>
      <c r="D49" s="65">
        <v>1548</v>
      </c>
      <c r="E49" s="65">
        <v>14.5213</v>
      </c>
    </row>
    <row r="50" spans="2:5" ht="12.75" customHeight="1">
      <c r="B50" s="137">
        <v>87.25</v>
      </c>
      <c r="C50" s="137">
        <v>88.25</v>
      </c>
      <c r="D50" s="65">
        <v>1615</v>
      </c>
      <c r="E50" s="65">
        <v>14.7256</v>
      </c>
    </row>
    <row r="51" spans="2:5" ht="12.75" customHeight="1">
      <c r="B51" s="137">
        <v>89.25</v>
      </c>
      <c r="C51" s="137">
        <v>90.25</v>
      </c>
      <c r="D51" s="65">
        <v>1681</v>
      </c>
      <c r="E51" s="65">
        <v>14.1894</v>
      </c>
    </row>
    <row r="52" spans="2:5" ht="12.75" customHeight="1">
      <c r="B52" s="137">
        <v>91.25</v>
      </c>
      <c r="C52" s="137">
        <v>92.25</v>
      </c>
      <c r="D52" s="65">
        <v>1731</v>
      </c>
      <c r="E52" s="65">
        <v>14.4632</v>
      </c>
    </row>
    <row r="53" spans="2:5" ht="12.75" customHeight="1">
      <c r="B53" s="137">
        <v>93.25</v>
      </c>
      <c r="C53" s="137">
        <v>94.25</v>
      </c>
      <c r="D53" s="65">
        <v>1797</v>
      </c>
      <c r="E53" s="65">
        <v>14.4917</v>
      </c>
    </row>
    <row r="54" spans="2:5" ht="12.75" customHeight="1">
      <c r="B54" s="137">
        <v>95.25</v>
      </c>
      <c r="C54" s="137">
        <v>98.25</v>
      </c>
      <c r="D54" s="65">
        <v>1822</v>
      </c>
      <c r="E54" s="65">
        <v>14.6249</v>
      </c>
    </row>
    <row r="55" spans="2:5" ht="12.75" customHeight="1">
      <c r="B55" s="137">
        <v>99.25</v>
      </c>
      <c r="C55" s="137">
        <v>100.25</v>
      </c>
      <c r="D55" s="65">
        <v>1846</v>
      </c>
      <c r="E55" s="65">
        <v>14.7936</v>
      </c>
    </row>
    <row r="56" spans="2:5" ht="12.75" customHeight="1">
      <c r="B56" s="137">
        <v>100.75</v>
      </c>
      <c r="C56" s="137">
        <v>101.75</v>
      </c>
      <c r="D56" s="65">
        <v>1903</v>
      </c>
      <c r="E56" s="65">
        <v>14.8467</v>
      </c>
    </row>
    <row r="57" spans="2:5" ht="12.75" customHeight="1">
      <c r="B57" s="137">
        <v>104</v>
      </c>
      <c r="C57" s="137">
        <v>105</v>
      </c>
      <c r="D57" s="65">
        <v>1944</v>
      </c>
      <c r="E57" s="65">
        <v>15.9322</v>
      </c>
    </row>
    <row r="58" spans="2:5" ht="12.75" customHeight="1">
      <c r="B58" s="137">
        <v>106</v>
      </c>
      <c r="C58" s="137">
        <v>107</v>
      </c>
      <c r="D58" s="65">
        <v>2008</v>
      </c>
      <c r="E58" s="65">
        <v>15.0523</v>
      </c>
    </row>
    <row r="59" spans="2:5" ht="12.75" customHeight="1">
      <c r="B59" s="137">
        <v>108</v>
      </c>
      <c r="C59" s="137">
        <v>109</v>
      </c>
      <c r="D59" s="65">
        <v>2071</v>
      </c>
      <c r="E59" s="65">
        <v>15.1794</v>
      </c>
    </row>
    <row r="60" spans="2:5" ht="12.75" customHeight="1">
      <c r="B60" s="137">
        <v>110</v>
      </c>
      <c r="C60" s="137">
        <v>111</v>
      </c>
      <c r="D60" s="65">
        <v>2133</v>
      </c>
      <c r="E60" s="65">
        <v>15.8398</v>
      </c>
    </row>
    <row r="61" spans="2:5" ht="12.75" customHeight="1">
      <c r="B61" s="137">
        <v>112</v>
      </c>
      <c r="C61" s="137">
        <v>113</v>
      </c>
      <c r="D61" s="65">
        <v>2195</v>
      </c>
      <c r="E61" s="65">
        <v>15.0151</v>
      </c>
    </row>
    <row r="62" spans="2:5" ht="12.75" customHeight="1">
      <c r="B62" s="137">
        <v>114</v>
      </c>
      <c r="C62" s="137">
        <v>115</v>
      </c>
      <c r="D62" s="65">
        <v>2256</v>
      </c>
      <c r="E62" s="65">
        <v>15.2998</v>
      </c>
    </row>
    <row r="63" spans="2:5" ht="12.75" customHeight="1">
      <c r="B63" s="137">
        <v>116</v>
      </c>
      <c r="C63" s="137">
        <v>117</v>
      </c>
      <c r="D63" s="65">
        <v>2316</v>
      </c>
      <c r="E63" s="65">
        <v>15.0007</v>
      </c>
    </row>
    <row r="64" spans="2:5" ht="12.75" customHeight="1">
      <c r="B64" s="137">
        <v>118</v>
      </c>
      <c r="C64" s="137">
        <v>119</v>
      </c>
      <c r="D64" s="65">
        <v>2375</v>
      </c>
      <c r="E64" s="65">
        <v>14.6895</v>
      </c>
    </row>
    <row r="65" spans="2:5" ht="12.75" customHeight="1">
      <c r="B65" s="137">
        <v>120</v>
      </c>
      <c r="C65" s="137">
        <v>121</v>
      </c>
      <c r="D65" s="65">
        <v>2434</v>
      </c>
      <c r="E65" s="65">
        <v>15.412</v>
      </c>
    </row>
    <row r="66" spans="2:5" ht="12.75" customHeight="1">
      <c r="B66" s="137">
        <v>122</v>
      </c>
      <c r="C66" s="137">
        <v>123</v>
      </c>
      <c r="D66" s="65">
        <v>2491</v>
      </c>
      <c r="E66" s="65">
        <v>15.0778</v>
      </c>
    </row>
    <row r="67" spans="2:5" ht="12.75" customHeight="1">
      <c r="B67" s="137">
        <v>125</v>
      </c>
      <c r="C67" s="137">
        <v>126</v>
      </c>
      <c r="D67" s="65">
        <v>2562</v>
      </c>
      <c r="E67" s="65">
        <v>15.6016</v>
      </c>
    </row>
    <row r="68" spans="2:5" ht="12.75" customHeight="1">
      <c r="B68" s="137">
        <v>127</v>
      </c>
      <c r="C68" s="137">
        <v>128</v>
      </c>
      <c r="D68" s="65">
        <v>2632</v>
      </c>
      <c r="E68" s="65">
        <v>15.0813</v>
      </c>
    </row>
    <row r="69" spans="2:5" ht="12.75" customHeight="1">
      <c r="B69" s="137">
        <v>129</v>
      </c>
      <c r="C69" s="137">
        <v>130</v>
      </c>
      <c r="D69" s="65">
        <v>2686</v>
      </c>
      <c r="E69" s="65">
        <v>15.3936</v>
      </c>
    </row>
    <row r="70" spans="2:5" ht="12.75" customHeight="1">
      <c r="B70" s="137">
        <v>131</v>
      </c>
      <c r="C70" s="137">
        <v>132</v>
      </c>
      <c r="D70" s="65">
        <v>2740</v>
      </c>
      <c r="E70" s="65">
        <v>14.434</v>
      </c>
    </row>
    <row r="71" spans="2:5" ht="12.75" customHeight="1">
      <c r="B71" s="137">
        <v>133</v>
      </c>
      <c r="C71" s="137">
        <v>134</v>
      </c>
      <c r="D71" s="65">
        <v>2786</v>
      </c>
      <c r="E71" s="65">
        <v>14.7028</v>
      </c>
    </row>
    <row r="72" spans="2:5" ht="12.75" customHeight="1">
      <c r="B72" s="137">
        <v>135</v>
      </c>
      <c r="C72" s="137">
        <v>136</v>
      </c>
      <c r="D72" s="65">
        <v>2844</v>
      </c>
      <c r="E72" s="65">
        <v>15.0148</v>
      </c>
    </row>
    <row r="73" spans="2:5" ht="12.75" customHeight="1">
      <c r="B73" s="137">
        <v>137</v>
      </c>
      <c r="C73" s="137">
        <v>138</v>
      </c>
      <c r="D73" s="65">
        <v>2894</v>
      </c>
      <c r="E73" s="65">
        <v>14.9816</v>
      </c>
    </row>
    <row r="74" spans="2:5" ht="12.75" customHeight="1">
      <c r="B74" s="137">
        <v>139</v>
      </c>
      <c r="C74" s="137">
        <v>140</v>
      </c>
      <c r="D74" s="65">
        <v>2944</v>
      </c>
      <c r="E74" s="65">
        <v>14.7579</v>
      </c>
    </row>
    <row r="75" spans="2:5" ht="12.75" customHeight="1">
      <c r="B75" s="137">
        <v>141</v>
      </c>
      <c r="C75" s="137">
        <v>142</v>
      </c>
      <c r="D75" s="65">
        <v>2993</v>
      </c>
      <c r="E75" s="65">
        <v>14.044</v>
      </c>
    </row>
    <row r="76" spans="2:5" ht="12.75" customHeight="1">
      <c r="B76" s="137">
        <v>143</v>
      </c>
      <c r="C76" s="137">
        <v>144</v>
      </c>
      <c r="D76" s="65">
        <v>3041</v>
      </c>
      <c r="E76" s="65">
        <v>15.008</v>
      </c>
    </row>
    <row r="77" spans="2:5" ht="12.75" customHeight="1">
      <c r="B77" s="137">
        <v>147</v>
      </c>
      <c r="C77" s="137">
        <v>148</v>
      </c>
      <c r="D77" s="65">
        <v>3135</v>
      </c>
      <c r="E77" s="65">
        <v>15.4487</v>
      </c>
    </row>
    <row r="78" spans="2:5" ht="12.75" customHeight="1">
      <c r="B78" s="137">
        <v>149</v>
      </c>
      <c r="C78" s="137">
        <v>150</v>
      </c>
      <c r="D78" s="65">
        <v>3182</v>
      </c>
      <c r="E78" s="65">
        <v>15.4758</v>
      </c>
    </row>
    <row r="79" spans="2:5" ht="12.75" customHeight="1">
      <c r="B79" s="137">
        <v>151</v>
      </c>
      <c r="C79" s="137">
        <v>152</v>
      </c>
      <c r="D79" s="65">
        <v>3228</v>
      </c>
      <c r="E79" s="65">
        <v>15.1604</v>
      </c>
    </row>
    <row r="80" spans="2:5" ht="12.75" customHeight="1">
      <c r="B80" s="137">
        <v>153</v>
      </c>
      <c r="C80" s="137">
        <v>154</v>
      </c>
      <c r="D80" s="65">
        <v>3275</v>
      </c>
      <c r="E80" s="65">
        <v>14.9278</v>
      </c>
    </row>
    <row r="81" spans="2:5" ht="12.75" customHeight="1">
      <c r="B81" s="137">
        <v>155</v>
      </c>
      <c r="C81" s="137">
        <v>156</v>
      </c>
      <c r="D81" s="65">
        <v>3321</v>
      </c>
      <c r="E81" s="65">
        <v>14.7717</v>
      </c>
    </row>
    <row r="82" spans="2:5" ht="12.75" customHeight="1">
      <c r="B82" s="137">
        <v>157</v>
      </c>
      <c r="C82" s="137">
        <v>158</v>
      </c>
      <c r="D82" s="65">
        <v>3368</v>
      </c>
      <c r="E82" s="65">
        <v>15.3858</v>
      </c>
    </row>
    <row r="83" spans="2:5" ht="12.75" customHeight="1">
      <c r="B83" s="137">
        <v>159</v>
      </c>
      <c r="C83" s="137">
        <v>160</v>
      </c>
      <c r="D83" s="65">
        <v>3415</v>
      </c>
      <c r="E83" s="65">
        <v>15.104</v>
      </c>
    </row>
    <row r="84" spans="2:5" ht="12.75" customHeight="1">
      <c r="B84" s="137">
        <v>161</v>
      </c>
      <c r="C84" s="137">
        <v>162</v>
      </c>
      <c r="D84" s="65">
        <v>3463</v>
      </c>
      <c r="E84" s="65">
        <v>15.085</v>
      </c>
    </row>
    <row r="85" spans="2:5" ht="12.75" customHeight="1">
      <c r="B85" s="137">
        <v>163</v>
      </c>
      <c r="C85" s="137">
        <v>164</v>
      </c>
      <c r="D85" s="65">
        <v>3511</v>
      </c>
      <c r="E85" s="65">
        <v>14.2508</v>
      </c>
    </row>
    <row r="86" spans="2:5" ht="12.75" customHeight="1">
      <c r="B86" s="137">
        <v>165</v>
      </c>
      <c r="C86" s="137">
        <v>166</v>
      </c>
      <c r="D86" s="65">
        <v>3560</v>
      </c>
      <c r="E86" s="65">
        <v>14.5375</v>
      </c>
    </row>
    <row r="87" spans="2:5" ht="12.75" customHeight="1">
      <c r="B87" s="137">
        <v>167</v>
      </c>
      <c r="C87" s="137">
        <v>170</v>
      </c>
      <c r="D87" s="65">
        <v>3623</v>
      </c>
      <c r="E87" s="65">
        <v>16.0159</v>
      </c>
    </row>
    <row r="88" spans="2:5" ht="12.75" customHeight="1">
      <c r="B88" s="137">
        <v>171</v>
      </c>
      <c r="C88" s="137">
        <v>172</v>
      </c>
      <c r="D88" s="65">
        <v>3713</v>
      </c>
      <c r="E88" s="65">
        <v>16.1075</v>
      </c>
    </row>
    <row r="89" spans="2:5" ht="12.75" customHeight="1">
      <c r="B89" s="137">
        <v>173</v>
      </c>
      <c r="C89" s="137">
        <v>174</v>
      </c>
      <c r="D89" s="65">
        <v>3766</v>
      </c>
      <c r="E89" s="65">
        <v>15.2698</v>
      </c>
    </row>
    <row r="90" spans="2:5" ht="12.75" customHeight="1">
      <c r="B90" s="137">
        <v>177</v>
      </c>
      <c r="C90" s="137">
        <v>178</v>
      </c>
      <c r="D90" s="65">
        <v>3877</v>
      </c>
      <c r="E90" s="65">
        <v>14.3977</v>
      </c>
    </row>
    <row r="91" spans="2:5" ht="12.75" customHeight="1">
      <c r="B91" s="137">
        <v>179</v>
      </c>
      <c r="C91" s="137">
        <v>180</v>
      </c>
      <c r="D91" s="65">
        <v>3935</v>
      </c>
      <c r="E91" s="65">
        <v>15.7725</v>
      </c>
    </row>
    <row r="92" spans="2:5" ht="12.75" customHeight="1">
      <c r="B92" s="137">
        <v>183</v>
      </c>
      <c r="C92" s="137">
        <v>184</v>
      </c>
      <c r="D92" s="65">
        <v>4056</v>
      </c>
      <c r="E92" s="65">
        <v>16.1812</v>
      </c>
    </row>
    <row r="93" spans="2:5" ht="12.75" customHeight="1">
      <c r="B93" s="137">
        <v>185</v>
      </c>
      <c r="C93" s="137">
        <v>186</v>
      </c>
      <c r="D93" s="65">
        <v>4119</v>
      </c>
      <c r="E93" s="65">
        <v>14.9919</v>
      </c>
    </row>
    <row r="94" spans="2:5" ht="12.75" customHeight="1">
      <c r="B94" s="137">
        <v>189</v>
      </c>
      <c r="C94" s="137">
        <v>190</v>
      </c>
      <c r="D94" s="65">
        <v>4252</v>
      </c>
      <c r="E94" s="65">
        <v>14.6431</v>
      </c>
    </row>
    <row r="95" spans="2:5" ht="12.75" customHeight="1">
      <c r="B95" s="137">
        <v>191</v>
      </c>
      <c r="C95" s="137">
        <v>192</v>
      </c>
      <c r="D95" s="65">
        <v>4321</v>
      </c>
      <c r="E95" s="65">
        <v>15.1003</v>
      </c>
    </row>
    <row r="96" spans="2:5" ht="12.75" customHeight="1">
      <c r="B96" s="137">
        <v>193</v>
      </c>
      <c r="C96" s="137">
        <v>194</v>
      </c>
      <c r="D96" s="65">
        <v>4393</v>
      </c>
      <c r="E96" s="65">
        <v>15.7514</v>
      </c>
    </row>
    <row r="97" spans="2:5" ht="12.75" customHeight="1">
      <c r="B97" s="137">
        <v>195</v>
      </c>
      <c r="C97" s="137">
        <v>196</v>
      </c>
      <c r="D97" s="65">
        <v>4448</v>
      </c>
      <c r="E97" s="65">
        <v>14.9872</v>
      </c>
    </row>
    <row r="98" spans="2:5" ht="12.75" customHeight="1">
      <c r="B98" s="137">
        <v>197</v>
      </c>
      <c r="C98" s="137">
        <v>198</v>
      </c>
      <c r="D98" s="65">
        <v>4525</v>
      </c>
      <c r="E98" s="65">
        <v>15.2105</v>
      </c>
    </row>
    <row r="99" spans="2:5" ht="12.75" customHeight="1">
      <c r="B99" s="137">
        <v>199</v>
      </c>
      <c r="C99" s="137">
        <v>200</v>
      </c>
      <c r="D99" s="65">
        <v>4603</v>
      </c>
      <c r="E99" s="65">
        <v>13.5954</v>
      </c>
    </row>
    <row r="100" spans="2:5" ht="12.75" customHeight="1">
      <c r="B100" s="137">
        <v>201</v>
      </c>
      <c r="C100" s="137">
        <v>202</v>
      </c>
      <c r="D100" s="65">
        <v>4644</v>
      </c>
      <c r="E100" s="65">
        <v>14.5247</v>
      </c>
    </row>
    <row r="101" spans="2:5" ht="12.75" customHeight="1">
      <c r="B101" s="137">
        <v>201.75</v>
      </c>
      <c r="C101" s="137">
        <v>202.75</v>
      </c>
      <c r="D101" s="65">
        <v>4716</v>
      </c>
      <c r="E101" s="65">
        <v>15.3179</v>
      </c>
    </row>
    <row r="102" spans="2:5" ht="12.75" customHeight="1">
      <c r="B102" s="137">
        <v>203.25</v>
      </c>
      <c r="C102" s="137">
        <v>204.25</v>
      </c>
      <c r="D102" s="65">
        <v>4780</v>
      </c>
      <c r="E102" s="65">
        <v>15.9499</v>
      </c>
    </row>
    <row r="103" spans="2:5" ht="12.75" customHeight="1">
      <c r="B103" s="137">
        <v>204.25</v>
      </c>
      <c r="C103" s="137">
        <v>205.25</v>
      </c>
      <c r="D103" s="65">
        <v>4823</v>
      </c>
      <c r="E103" s="65">
        <v>15.1977</v>
      </c>
    </row>
    <row r="104" spans="2:5" ht="12.75" customHeight="1">
      <c r="B104" s="137">
        <v>205.25</v>
      </c>
      <c r="C104" s="137">
        <v>206.25</v>
      </c>
      <c r="D104" s="65">
        <v>4867</v>
      </c>
      <c r="E104" s="65">
        <v>16.2462</v>
      </c>
    </row>
    <row r="105" spans="2:5" ht="12.75" customHeight="1">
      <c r="B105" s="137">
        <v>206.25</v>
      </c>
      <c r="C105" s="137">
        <v>207.25</v>
      </c>
      <c r="D105" s="65">
        <v>4912</v>
      </c>
      <c r="E105" s="65">
        <v>14.4152</v>
      </c>
    </row>
    <row r="106" spans="2:5" ht="12.75" customHeight="1">
      <c r="B106" s="137">
        <v>207.25</v>
      </c>
      <c r="C106" s="137">
        <v>208.25</v>
      </c>
      <c r="D106" s="65">
        <v>4957</v>
      </c>
      <c r="E106" s="65">
        <v>14.5743</v>
      </c>
    </row>
    <row r="107" spans="2:5" ht="12.75" customHeight="1">
      <c r="B107" s="137">
        <v>208.25</v>
      </c>
      <c r="C107" s="137">
        <v>209.25</v>
      </c>
      <c r="D107" s="65">
        <v>5004</v>
      </c>
      <c r="E107" s="65">
        <v>15.5877</v>
      </c>
    </row>
    <row r="108" spans="2:5" ht="12.75" customHeight="1">
      <c r="B108" s="137">
        <v>209.25</v>
      </c>
      <c r="C108" s="137">
        <v>210.25</v>
      </c>
      <c r="D108" s="65">
        <v>5051</v>
      </c>
      <c r="E108" s="65">
        <v>15.2313</v>
      </c>
    </row>
    <row r="109" spans="2:5" ht="12.75" customHeight="1">
      <c r="B109" s="137">
        <v>210.25</v>
      </c>
      <c r="C109" s="137">
        <v>211.25</v>
      </c>
      <c r="D109" s="65">
        <v>5099</v>
      </c>
      <c r="E109" s="65">
        <v>15.1734</v>
      </c>
    </row>
    <row r="110" spans="2:5" ht="12.75" customHeight="1">
      <c r="B110" s="137">
        <v>211.25</v>
      </c>
      <c r="C110" s="137">
        <v>212.25</v>
      </c>
      <c r="D110" s="65">
        <v>5148</v>
      </c>
      <c r="E110" s="65">
        <v>14.64</v>
      </c>
    </row>
    <row r="111" spans="2:5" ht="12.75" customHeight="1">
      <c r="B111" s="137">
        <v>212.25</v>
      </c>
      <c r="C111" s="137">
        <v>213.25</v>
      </c>
      <c r="D111" s="65">
        <v>5198</v>
      </c>
      <c r="E111" s="65">
        <v>15.0794</v>
      </c>
    </row>
    <row r="112" spans="2:5" ht="12.75" customHeight="1">
      <c r="B112" s="137">
        <v>213.25</v>
      </c>
      <c r="C112" s="137">
        <v>214.25</v>
      </c>
      <c r="D112" s="65">
        <v>5248</v>
      </c>
      <c r="E112" s="65">
        <v>15.5818</v>
      </c>
    </row>
    <row r="113" spans="2:5" ht="12.75" customHeight="1">
      <c r="B113" s="137">
        <v>214.25</v>
      </c>
      <c r="C113" s="137">
        <v>215.25</v>
      </c>
      <c r="D113" s="65">
        <v>5300</v>
      </c>
      <c r="E113" s="65">
        <v>15.0783</v>
      </c>
    </row>
    <row r="114" spans="2:5" ht="12.75" customHeight="1">
      <c r="B114" s="137">
        <v>215.25</v>
      </c>
      <c r="C114" s="137">
        <v>216.25</v>
      </c>
      <c r="D114" s="65">
        <v>5352</v>
      </c>
      <c r="E114" s="65">
        <v>14.1144</v>
      </c>
    </row>
    <row r="115" spans="2:5" ht="12.75" customHeight="1">
      <c r="B115" s="137">
        <v>216.25</v>
      </c>
      <c r="C115" s="137">
        <v>217.25</v>
      </c>
      <c r="D115" s="65">
        <v>5405</v>
      </c>
      <c r="E115" s="65">
        <v>14.5437</v>
      </c>
    </row>
    <row r="116" spans="2:5" ht="12.75" customHeight="1">
      <c r="B116" s="137">
        <v>217.25</v>
      </c>
      <c r="C116" s="137">
        <v>218.25</v>
      </c>
      <c r="D116" s="65">
        <v>5459</v>
      </c>
      <c r="E116" s="65">
        <v>14.6908</v>
      </c>
    </row>
    <row r="117" spans="2:5" ht="12.75" customHeight="1">
      <c r="B117" s="137">
        <v>218.25</v>
      </c>
      <c r="C117" s="137">
        <v>219.25</v>
      </c>
      <c r="D117" s="65">
        <v>5514</v>
      </c>
      <c r="E117" s="65">
        <v>14.6684</v>
      </c>
    </row>
    <row r="118" spans="2:5" ht="12.75" customHeight="1">
      <c r="B118" s="137">
        <v>219.25</v>
      </c>
      <c r="C118" s="137">
        <v>220.25</v>
      </c>
      <c r="D118" s="65">
        <v>5569</v>
      </c>
      <c r="E118" s="65">
        <v>14.295</v>
      </c>
    </row>
    <row r="119" spans="2:5" ht="12.75" customHeight="1">
      <c r="B119" s="137">
        <v>220.25</v>
      </c>
      <c r="C119" s="137">
        <v>221.25</v>
      </c>
      <c r="D119" s="65">
        <v>5625</v>
      </c>
      <c r="E119" s="65">
        <v>14.5399</v>
      </c>
    </row>
    <row r="120" spans="2:5" ht="12.75" customHeight="1">
      <c r="B120" s="137">
        <v>221.25</v>
      </c>
      <c r="C120" s="137">
        <v>223.25</v>
      </c>
      <c r="D120" s="65">
        <v>5660</v>
      </c>
      <c r="E120" s="65">
        <v>14.8192</v>
      </c>
    </row>
    <row r="121" spans="2:5" ht="12.75" customHeight="1">
      <c r="B121" s="137">
        <v>223.25</v>
      </c>
      <c r="C121" s="137">
        <v>224.25</v>
      </c>
      <c r="D121" s="65">
        <v>5697</v>
      </c>
      <c r="E121" s="65">
        <v>14.858</v>
      </c>
    </row>
    <row r="122" spans="2:5" ht="12.75" customHeight="1">
      <c r="B122" s="137">
        <v>224.25</v>
      </c>
      <c r="C122" s="137">
        <v>225.25</v>
      </c>
      <c r="D122" s="65">
        <v>5755</v>
      </c>
      <c r="E122" s="65">
        <v>14.7515</v>
      </c>
    </row>
    <row r="123" spans="2:5" ht="12.75" customHeight="1">
      <c r="B123" s="137">
        <v>225.25</v>
      </c>
      <c r="C123" s="137">
        <v>226.25</v>
      </c>
      <c r="D123" s="65">
        <v>5813</v>
      </c>
      <c r="E123" s="65">
        <v>14.5658</v>
      </c>
    </row>
    <row r="124" spans="2:5" ht="12.75" customHeight="1">
      <c r="B124" s="137">
        <v>226.25</v>
      </c>
      <c r="C124" s="137">
        <v>227.25</v>
      </c>
      <c r="D124" s="65">
        <v>5873</v>
      </c>
      <c r="E124" s="65">
        <v>14.535</v>
      </c>
    </row>
    <row r="125" spans="2:5" ht="12.75" customHeight="1">
      <c r="B125" s="137">
        <v>227.25</v>
      </c>
      <c r="C125" s="137">
        <v>228.25</v>
      </c>
      <c r="D125" s="65">
        <v>5933</v>
      </c>
      <c r="E125" s="65">
        <v>14.2093</v>
      </c>
    </row>
    <row r="126" spans="2:5" ht="12.75" customHeight="1">
      <c r="B126" s="137">
        <v>228.25</v>
      </c>
      <c r="C126" s="137">
        <v>229.25</v>
      </c>
      <c r="D126" s="65">
        <v>5993</v>
      </c>
      <c r="E126" s="65">
        <v>15.4491</v>
      </c>
    </row>
    <row r="127" spans="2:5" ht="12.75" customHeight="1">
      <c r="B127" s="137">
        <v>229.25</v>
      </c>
      <c r="C127" s="137">
        <v>230.25</v>
      </c>
      <c r="D127" s="65">
        <v>6055</v>
      </c>
      <c r="E127" s="65">
        <v>15.2158</v>
      </c>
    </row>
    <row r="128" spans="2:5" ht="12.75" customHeight="1">
      <c r="B128" s="137">
        <v>230.25</v>
      </c>
      <c r="C128" s="137">
        <v>231.25</v>
      </c>
      <c r="D128" s="65">
        <v>6116</v>
      </c>
      <c r="E128" s="65">
        <v>14.8494</v>
      </c>
    </row>
    <row r="129" spans="2:5" ht="12.75" customHeight="1">
      <c r="B129" s="137">
        <v>231.25</v>
      </c>
      <c r="C129" s="137">
        <v>232.25</v>
      </c>
      <c r="D129" s="65">
        <v>6179</v>
      </c>
      <c r="E129" s="65">
        <v>14.8219</v>
      </c>
    </row>
    <row r="130" spans="2:5" ht="12.75" customHeight="1">
      <c r="B130" s="137">
        <v>232.75</v>
      </c>
      <c r="C130" s="137">
        <v>233.75</v>
      </c>
      <c r="D130" s="65">
        <v>6242</v>
      </c>
      <c r="E130" s="65">
        <v>14.8998</v>
      </c>
    </row>
    <row r="131" spans="2:5" ht="12.75" customHeight="1">
      <c r="B131" s="137">
        <v>234</v>
      </c>
      <c r="C131" s="137">
        <v>235</v>
      </c>
      <c r="D131" s="65">
        <v>6250</v>
      </c>
      <c r="E131" s="65">
        <v>14.8892</v>
      </c>
    </row>
    <row r="132" spans="2:5" ht="12.75" customHeight="1">
      <c r="B132" s="137">
        <v>236.75</v>
      </c>
      <c r="C132" s="137">
        <v>237.75</v>
      </c>
      <c r="D132" s="65">
        <v>6385</v>
      </c>
      <c r="E132" s="65">
        <v>14.4324</v>
      </c>
    </row>
    <row r="133" spans="2:5" ht="12.75" customHeight="1">
      <c r="B133" s="137">
        <v>239</v>
      </c>
      <c r="C133" s="137">
        <v>240</v>
      </c>
      <c r="D133" s="65">
        <v>6531</v>
      </c>
      <c r="E133" s="65">
        <v>15.2801</v>
      </c>
    </row>
    <row r="134" spans="2:5" ht="12.75" customHeight="1">
      <c r="B134" s="137">
        <v>242.5</v>
      </c>
      <c r="C134" s="137">
        <v>243.5</v>
      </c>
      <c r="D134" s="65">
        <v>6762</v>
      </c>
      <c r="E134" s="65">
        <v>15.1218</v>
      </c>
    </row>
    <row r="135" spans="2:5" ht="12.75" customHeight="1">
      <c r="B135" s="137">
        <v>246.25</v>
      </c>
      <c r="C135" s="137">
        <v>247.25</v>
      </c>
      <c r="D135" s="65">
        <v>7014</v>
      </c>
      <c r="E135" s="65">
        <v>14.8715</v>
      </c>
    </row>
    <row r="136" spans="2:5" ht="12.75" customHeight="1">
      <c r="B136" s="137">
        <v>251.5</v>
      </c>
      <c r="C136" s="137">
        <v>252.5</v>
      </c>
      <c r="D136" s="65">
        <v>7286</v>
      </c>
      <c r="E136" s="65">
        <v>13.9134</v>
      </c>
    </row>
    <row r="137" spans="2:5" ht="12.75" customHeight="1">
      <c r="B137" s="137">
        <v>255.75</v>
      </c>
      <c r="C137" s="137">
        <v>256.75</v>
      </c>
      <c r="D137" s="65">
        <v>7507</v>
      </c>
      <c r="E137" s="65">
        <v>14.9364</v>
      </c>
    </row>
    <row r="138" spans="2:5" ht="12.75" customHeight="1">
      <c r="B138" s="137">
        <v>259.5</v>
      </c>
      <c r="C138" s="137">
        <v>260.5</v>
      </c>
      <c r="D138" s="65">
        <v>7761</v>
      </c>
      <c r="E138" s="65">
        <v>13.2928</v>
      </c>
    </row>
    <row r="139" spans="2:5" ht="12.75" customHeight="1">
      <c r="B139" s="137">
        <v>264</v>
      </c>
      <c r="C139" s="137">
        <v>265</v>
      </c>
      <c r="D139" s="65">
        <v>8061</v>
      </c>
      <c r="E139" s="65">
        <v>15.017</v>
      </c>
    </row>
    <row r="140" spans="2:5" ht="12.75" customHeight="1">
      <c r="B140" s="137">
        <v>274</v>
      </c>
      <c r="C140" s="137">
        <v>275</v>
      </c>
      <c r="D140" s="65">
        <v>8448</v>
      </c>
      <c r="E140" s="65">
        <v>14.0509</v>
      </c>
    </row>
    <row r="141" spans="2:5" ht="12.75" customHeight="1">
      <c r="B141" s="137">
        <v>279</v>
      </c>
      <c r="C141" s="137">
        <v>280</v>
      </c>
      <c r="D141" s="65">
        <v>8738</v>
      </c>
      <c r="E141" s="65">
        <v>14.7114</v>
      </c>
    </row>
    <row r="142" spans="2:5" ht="12.75" customHeight="1">
      <c r="B142" s="137">
        <v>285</v>
      </c>
      <c r="C142" s="137">
        <v>286</v>
      </c>
      <c r="D142" s="65">
        <v>8980</v>
      </c>
      <c r="E142" s="65">
        <v>14.7011</v>
      </c>
    </row>
    <row r="143" spans="2:5" ht="12.75" customHeight="1">
      <c r="B143" s="137">
        <v>291.5</v>
      </c>
      <c r="C143" s="137">
        <v>292.5</v>
      </c>
      <c r="D143" s="65">
        <v>9145</v>
      </c>
      <c r="E143" s="65">
        <v>14.7386</v>
      </c>
    </row>
    <row r="144" spans="2:5" ht="12.75" customHeight="1">
      <c r="B144" s="137">
        <v>296.25</v>
      </c>
      <c r="C144" s="137">
        <v>297.25</v>
      </c>
      <c r="D144" s="65">
        <v>9250</v>
      </c>
      <c r="E144" s="65">
        <v>14.9146</v>
      </c>
    </row>
    <row r="145" spans="2:5" ht="12.75" customHeight="1">
      <c r="B145" s="137">
        <v>312</v>
      </c>
      <c r="C145" s="137">
        <v>317</v>
      </c>
      <c r="D145" s="65">
        <v>9378</v>
      </c>
      <c r="E145" s="65">
        <v>14.0066</v>
      </c>
    </row>
    <row r="146" spans="2:5" ht="12.75" customHeight="1">
      <c r="B146" s="137">
        <v>328.25</v>
      </c>
      <c r="C146" s="137">
        <v>329.25</v>
      </c>
      <c r="D146" s="65">
        <v>9623</v>
      </c>
      <c r="E146" s="65">
        <v>14.5947</v>
      </c>
    </row>
    <row r="147" spans="2:5" ht="12.75" customHeight="1">
      <c r="B147" s="137">
        <v>332</v>
      </c>
      <c r="C147" s="137">
        <v>333</v>
      </c>
      <c r="D147" s="65">
        <v>9798</v>
      </c>
      <c r="E147" s="65">
        <v>14.3739</v>
      </c>
    </row>
    <row r="148" spans="2:5" ht="12.75" customHeight="1">
      <c r="B148" s="137">
        <v>333.25</v>
      </c>
      <c r="C148" s="137">
        <v>334.25</v>
      </c>
      <c r="D148" s="65">
        <v>9844</v>
      </c>
      <c r="E148" s="65">
        <v>14.362</v>
      </c>
    </row>
    <row r="149" spans="2:5" ht="12.75" customHeight="1">
      <c r="B149" s="137">
        <v>348.25</v>
      </c>
      <c r="C149" s="137">
        <v>349.25</v>
      </c>
      <c r="D149" s="65">
        <v>10439</v>
      </c>
      <c r="E149" s="65">
        <v>12.872</v>
      </c>
    </row>
    <row r="150" spans="2:5" ht="12.75" customHeight="1">
      <c r="B150" s="137">
        <v>377.5</v>
      </c>
      <c r="C150" s="137">
        <v>378.5</v>
      </c>
      <c r="D150" s="65">
        <v>10536</v>
      </c>
      <c r="E150" s="65">
        <v>12.9811</v>
      </c>
    </row>
    <row r="151" spans="2:5" ht="12.75" customHeight="1">
      <c r="B151" s="137">
        <v>389.75</v>
      </c>
      <c r="C151" s="137">
        <v>390.25</v>
      </c>
      <c r="D151" s="65">
        <v>10611</v>
      </c>
      <c r="E151" s="65">
        <v>13.3626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1:V127"/>
  <sheetViews>
    <sheetView zoomScale="70" zoomScaleNormal="70" zoomScalePageLayoutView="0" workbookViewId="0" topLeftCell="A1">
      <selection activeCell="A2" sqref="A2"/>
    </sheetView>
  </sheetViews>
  <sheetFormatPr defaultColWidth="13.28125" defaultRowHeight="13.5" customHeight="1"/>
  <cols>
    <col min="1" max="16384" width="13.28125" style="9" customWidth="1"/>
  </cols>
  <sheetData>
    <row r="1" spans="1:22" ht="41.25" customHeight="1">
      <c r="A1" s="9" t="s">
        <v>0</v>
      </c>
      <c r="B1" s="9" t="s">
        <v>46</v>
      </c>
      <c r="C1" s="9" t="s">
        <v>47</v>
      </c>
      <c r="D1" s="9" t="s">
        <v>50</v>
      </c>
      <c r="E1" s="9" t="s">
        <v>285</v>
      </c>
      <c r="F1" s="9" t="s">
        <v>6</v>
      </c>
      <c r="G1" s="65" t="s">
        <v>7</v>
      </c>
      <c r="H1" s="9" t="s">
        <v>8</v>
      </c>
      <c r="I1" s="63" t="s">
        <v>9</v>
      </c>
      <c r="J1" s="64" t="s">
        <v>10</v>
      </c>
      <c r="K1" s="64" t="s">
        <v>11</v>
      </c>
      <c r="L1" s="63" t="s">
        <v>543</v>
      </c>
      <c r="M1" s="63" t="s">
        <v>13</v>
      </c>
      <c r="N1" s="63" t="s">
        <v>61</v>
      </c>
      <c r="O1" s="63" t="s">
        <v>544</v>
      </c>
      <c r="P1" s="63" t="s">
        <v>545</v>
      </c>
      <c r="Q1" s="63" t="s">
        <v>546</v>
      </c>
      <c r="R1" s="63" t="s">
        <v>15</v>
      </c>
      <c r="S1" s="63" t="s">
        <v>16</v>
      </c>
      <c r="T1" s="63" t="s">
        <v>17</v>
      </c>
      <c r="U1" s="65"/>
      <c r="V1" s="65"/>
    </row>
    <row r="2" spans="1:22" ht="15" customHeight="1">
      <c r="A2" s="9" t="s">
        <v>547</v>
      </c>
      <c r="B2" s="9">
        <v>0</v>
      </c>
      <c r="C2" s="9">
        <v>0.5</v>
      </c>
      <c r="D2" s="9">
        <v>-50.5</v>
      </c>
      <c r="E2" s="9">
        <v>-17.707</v>
      </c>
      <c r="F2" s="139" t="s">
        <v>278</v>
      </c>
      <c r="G2" s="65"/>
      <c r="H2" s="9" t="s">
        <v>68</v>
      </c>
      <c r="I2" s="65"/>
      <c r="J2" s="66">
        <v>0</v>
      </c>
      <c r="K2" s="66">
        <v>0</v>
      </c>
      <c r="L2" s="67"/>
      <c r="M2" s="67"/>
      <c r="N2" s="67">
        <v>-56</v>
      </c>
      <c r="O2" s="67">
        <v>1</v>
      </c>
      <c r="P2" s="67"/>
      <c r="Q2" s="67"/>
      <c r="R2" s="67"/>
      <c r="S2" s="67"/>
      <c r="T2" s="10" t="s">
        <v>406</v>
      </c>
      <c r="U2" s="65"/>
      <c r="V2" s="65"/>
    </row>
    <row r="3" spans="2:22" ht="12.75" customHeight="1">
      <c r="B3" s="9">
        <v>0.5</v>
      </c>
      <c r="C3" s="9">
        <v>1</v>
      </c>
      <c r="D3" s="9">
        <v>-44.5</v>
      </c>
      <c r="E3" s="9">
        <v>-17.9</v>
      </c>
      <c r="F3" s="139" t="s">
        <v>280</v>
      </c>
      <c r="H3" s="9" t="s">
        <v>20</v>
      </c>
      <c r="I3" s="65">
        <v>114287</v>
      </c>
      <c r="J3" s="9">
        <v>10</v>
      </c>
      <c r="K3" s="9">
        <v>11</v>
      </c>
      <c r="L3" s="9">
        <v>765</v>
      </c>
      <c r="M3" s="9">
        <v>40</v>
      </c>
      <c r="P3" s="93">
        <v>744</v>
      </c>
      <c r="Q3" s="93">
        <v>658</v>
      </c>
      <c r="R3" s="9" t="s">
        <v>138</v>
      </c>
      <c r="T3" s="10"/>
      <c r="U3" s="65"/>
      <c r="V3" s="65"/>
    </row>
    <row r="4" spans="2:22" ht="12.75" customHeight="1">
      <c r="B4" s="9">
        <v>1</v>
      </c>
      <c r="C4" s="9">
        <v>1.5</v>
      </c>
      <c r="D4" s="9">
        <v>-35</v>
      </c>
      <c r="E4" s="9">
        <v>-17.621</v>
      </c>
      <c r="F4" s="139" t="s">
        <v>281</v>
      </c>
      <c r="H4" s="9" t="s">
        <v>20</v>
      </c>
      <c r="I4" s="65">
        <v>105112</v>
      </c>
      <c r="J4" s="9">
        <v>25</v>
      </c>
      <c r="K4" s="9">
        <v>26</v>
      </c>
      <c r="L4" s="9">
        <v>2100</v>
      </c>
      <c r="M4" s="9">
        <v>35</v>
      </c>
      <c r="P4" s="93">
        <v>2160</v>
      </c>
      <c r="Q4" s="93">
        <v>1950</v>
      </c>
      <c r="R4" s="9" t="s">
        <v>541</v>
      </c>
      <c r="T4" s="65"/>
      <c r="U4" s="65"/>
      <c r="V4" s="65"/>
    </row>
    <row r="5" spans="2:22" ht="12.75" customHeight="1">
      <c r="B5" s="9">
        <v>1.5</v>
      </c>
      <c r="C5" s="9">
        <v>2</v>
      </c>
      <c r="D5" s="9">
        <v>-22.5</v>
      </c>
      <c r="E5" s="9">
        <v>-18.021</v>
      </c>
      <c r="F5" s="139" t="s">
        <v>548</v>
      </c>
      <c r="H5" s="9" t="s">
        <v>20</v>
      </c>
      <c r="I5" s="65">
        <v>113013</v>
      </c>
      <c r="J5" s="9">
        <v>30</v>
      </c>
      <c r="K5" s="9">
        <v>31</v>
      </c>
      <c r="L5" s="9">
        <v>2450</v>
      </c>
      <c r="M5" s="9">
        <v>45</v>
      </c>
      <c r="P5" s="93">
        <v>2720</v>
      </c>
      <c r="Q5" s="93">
        <v>2350</v>
      </c>
      <c r="R5" s="9" t="s">
        <v>138</v>
      </c>
      <c r="T5" s="65"/>
      <c r="U5" s="65"/>
      <c r="V5" s="65"/>
    </row>
    <row r="6" spans="2:22" ht="12.75" customHeight="1">
      <c r="B6" s="9">
        <v>2</v>
      </c>
      <c r="C6" s="9">
        <v>2.5</v>
      </c>
      <c r="D6" s="9">
        <v>-8</v>
      </c>
      <c r="E6" s="9">
        <v>-18.293</v>
      </c>
      <c r="H6" s="9" t="s">
        <v>20</v>
      </c>
      <c r="I6" s="65">
        <v>113014</v>
      </c>
      <c r="J6" s="9">
        <v>45</v>
      </c>
      <c r="K6" s="9">
        <v>46</v>
      </c>
      <c r="L6" s="9">
        <v>3700</v>
      </c>
      <c r="M6" s="9">
        <v>50</v>
      </c>
      <c r="P6" s="93">
        <v>4160</v>
      </c>
      <c r="Q6" s="93">
        <v>3890</v>
      </c>
      <c r="R6" s="9" t="s">
        <v>138</v>
      </c>
      <c r="U6" s="65"/>
      <c r="V6" s="65"/>
    </row>
    <row r="7" spans="2:22" ht="12.75" customHeight="1">
      <c r="B7" s="9">
        <v>2.5</v>
      </c>
      <c r="C7" s="9">
        <v>3</v>
      </c>
      <c r="D7" s="9">
        <v>12</v>
      </c>
      <c r="E7" s="9">
        <v>-18.624</v>
      </c>
      <c r="H7" s="9" t="s">
        <v>20</v>
      </c>
      <c r="I7" s="65">
        <v>113015</v>
      </c>
      <c r="J7" s="9">
        <v>103</v>
      </c>
      <c r="K7" s="9">
        <v>104</v>
      </c>
      <c r="L7" s="9">
        <v>5185</v>
      </c>
      <c r="M7" s="9">
        <v>40</v>
      </c>
      <c r="P7" s="93">
        <v>6000</v>
      </c>
      <c r="Q7" s="93">
        <v>5880</v>
      </c>
      <c r="R7" s="9" t="s">
        <v>138</v>
      </c>
      <c r="S7" s="9" t="s">
        <v>27</v>
      </c>
      <c r="T7" s="65" t="s">
        <v>28</v>
      </c>
      <c r="U7" s="65"/>
      <c r="V7" s="65"/>
    </row>
    <row r="8" spans="2:22" ht="12.75" customHeight="1">
      <c r="B8" s="9">
        <v>3</v>
      </c>
      <c r="C8" s="9">
        <v>3.5</v>
      </c>
      <c r="D8" s="9">
        <v>28</v>
      </c>
      <c r="E8" s="9">
        <v>-18.512</v>
      </c>
      <c r="H8" s="9" t="s">
        <v>20</v>
      </c>
      <c r="I8" s="65">
        <v>111173</v>
      </c>
      <c r="J8" s="9">
        <v>143</v>
      </c>
      <c r="K8" s="9">
        <v>144</v>
      </c>
      <c r="L8" s="9">
        <v>4545</v>
      </c>
      <c r="M8" s="9">
        <v>35</v>
      </c>
      <c r="P8" s="93">
        <v>5320</v>
      </c>
      <c r="Q8" s="93">
        <v>5040</v>
      </c>
      <c r="R8" s="9" t="s">
        <v>138</v>
      </c>
      <c r="T8" s="67"/>
      <c r="U8" s="65"/>
      <c r="V8" s="65"/>
    </row>
    <row r="9" spans="2:22" ht="12.75" customHeight="1">
      <c r="B9" s="9">
        <v>3.5</v>
      </c>
      <c r="C9" s="9">
        <v>4</v>
      </c>
      <c r="D9" s="9">
        <v>40.5</v>
      </c>
      <c r="E9" s="9">
        <v>-20.776</v>
      </c>
      <c r="H9" s="9" t="s">
        <v>20</v>
      </c>
      <c r="I9" s="65">
        <v>93525</v>
      </c>
      <c r="J9" s="9">
        <v>186</v>
      </c>
      <c r="K9" s="9">
        <v>187</v>
      </c>
      <c r="L9" s="9">
        <v>4960</v>
      </c>
      <c r="M9" s="9">
        <v>30</v>
      </c>
      <c r="P9" s="93">
        <v>5750</v>
      </c>
      <c r="Q9" s="93">
        <v>5600</v>
      </c>
      <c r="R9" s="9" t="s">
        <v>138</v>
      </c>
      <c r="T9" s="67"/>
      <c r="U9" s="65"/>
      <c r="V9" s="65"/>
    </row>
    <row r="10" spans="2:22" ht="12.75" customHeight="1">
      <c r="B10" s="9">
        <v>4</v>
      </c>
      <c r="C10" s="9">
        <v>4.5</v>
      </c>
      <c r="D10" s="9">
        <v>77</v>
      </c>
      <c r="E10" s="9">
        <v>-19.25</v>
      </c>
      <c r="H10" s="9" t="s">
        <v>20</v>
      </c>
      <c r="I10" s="65">
        <v>113016</v>
      </c>
      <c r="J10" s="9">
        <v>242</v>
      </c>
      <c r="K10" s="9">
        <v>243</v>
      </c>
      <c r="L10" s="9">
        <v>5965</v>
      </c>
      <c r="M10" s="9">
        <v>50</v>
      </c>
      <c r="P10" s="93">
        <v>6910</v>
      </c>
      <c r="Q10" s="93">
        <v>6660</v>
      </c>
      <c r="R10" s="9" t="s">
        <v>427</v>
      </c>
      <c r="T10" s="67"/>
      <c r="U10" s="65"/>
      <c r="V10" s="65"/>
    </row>
    <row r="11" spans="2:22" ht="12.75" customHeight="1">
      <c r="B11" s="9">
        <v>4.5</v>
      </c>
      <c r="C11" s="9">
        <v>5</v>
      </c>
      <c r="D11" s="9">
        <v>131</v>
      </c>
      <c r="E11" s="9">
        <v>-19.371</v>
      </c>
      <c r="H11" s="9" t="s">
        <v>20</v>
      </c>
      <c r="I11" s="65">
        <v>116970</v>
      </c>
      <c r="J11" s="9">
        <v>253.5</v>
      </c>
      <c r="K11" s="9">
        <v>254</v>
      </c>
      <c r="L11" s="9">
        <v>6910</v>
      </c>
      <c r="M11" s="9">
        <v>60</v>
      </c>
      <c r="P11" s="93">
        <v>7860</v>
      </c>
      <c r="Q11" s="93">
        <v>7610</v>
      </c>
      <c r="R11" s="9" t="s">
        <v>138</v>
      </c>
      <c r="T11" s="65"/>
      <c r="U11" s="65"/>
      <c r="V11" s="65"/>
    </row>
    <row r="12" spans="2:22" ht="12.75" customHeight="1">
      <c r="B12" s="9">
        <v>5</v>
      </c>
      <c r="C12" s="9">
        <v>5.5</v>
      </c>
      <c r="D12" s="9">
        <v>185.5</v>
      </c>
      <c r="E12" s="9">
        <v>-22.387</v>
      </c>
      <c r="I12" s="65"/>
      <c r="J12" s="65"/>
      <c r="K12" s="10"/>
      <c r="L12" s="65"/>
      <c r="M12" s="65"/>
      <c r="N12" s="65"/>
      <c r="O12" s="65"/>
      <c r="P12" s="38"/>
      <c r="Q12" s="38"/>
      <c r="R12" s="65"/>
      <c r="S12" s="65"/>
      <c r="T12" s="65"/>
      <c r="U12" s="65"/>
      <c r="V12" s="65"/>
    </row>
    <row r="13" spans="2:22" ht="12.75" customHeight="1">
      <c r="B13" s="9">
        <v>5.5</v>
      </c>
      <c r="C13" s="9">
        <v>6</v>
      </c>
      <c r="D13" s="9">
        <v>240</v>
      </c>
      <c r="E13" s="9">
        <v>-22.627</v>
      </c>
      <c r="I13" s="10" t="s">
        <v>6</v>
      </c>
      <c r="J13" s="65"/>
      <c r="K13" s="10"/>
      <c r="L13" s="65"/>
      <c r="M13" s="65"/>
      <c r="N13" s="65"/>
      <c r="O13" s="65"/>
      <c r="Q13" s="38"/>
      <c r="R13" s="65"/>
      <c r="S13" s="65"/>
      <c r="T13" s="10"/>
      <c r="U13" s="65"/>
      <c r="V13" s="65"/>
    </row>
    <row r="14" spans="2:22" ht="12.75" customHeight="1">
      <c r="B14" s="9">
        <v>6</v>
      </c>
      <c r="C14" s="9">
        <v>6.5</v>
      </c>
      <c r="D14" s="9">
        <v>294</v>
      </c>
      <c r="E14" s="9">
        <v>-23.091</v>
      </c>
      <c r="I14" s="10" t="s">
        <v>549</v>
      </c>
      <c r="J14" s="65"/>
      <c r="K14" s="10"/>
      <c r="L14" s="65"/>
      <c r="M14" s="65"/>
      <c r="N14" s="65"/>
      <c r="O14" s="65"/>
      <c r="Q14" s="38"/>
      <c r="R14" s="65"/>
      <c r="S14" s="65"/>
      <c r="T14" s="10"/>
      <c r="U14" s="65"/>
      <c r="V14" s="65"/>
    </row>
    <row r="15" spans="2:22" ht="12.75" customHeight="1">
      <c r="B15" s="9">
        <v>6.5</v>
      </c>
      <c r="C15" s="9">
        <v>7</v>
      </c>
      <c r="D15" s="9">
        <v>348</v>
      </c>
      <c r="E15" s="9">
        <v>-22.747</v>
      </c>
      <c r="I15" s="10"/>
      <c r="J15" s="65"/>
      <c r="K15" s="10"/>
      <c r="L15" s="65"/>
      <c r="M15" s="65"/>
      <c r="N15" s="65"/>
      <c r="O15" s="65"/>
      <c r="Q15" s="38"/>
      <c r="R15" s="65"/>
      <c r="S15" s="65"/>
      <c r="T15" s="10"/>
      <c r="U15" s="65"/>
      <c r="V15" s="65"/>
    </row>
    <row r="16" spans="2:22" ht="12.75" customHeight="1">
      <c r="B16" s="9">
        <v>7</v>
      </c>
      <c r="C16" s="9">
        <v>7.5</v>
      </c>
      <c r="D16" s="9">
        <v>402.5</v>
      </c>
      <c r="E16" s="9">
        <v>-22.008</v>
      </c>
      <c r="J16" s="65"/>
      <c r="K16" s="10"/>
      <c r="L16" s="65"/>
      <c r="M16" s="65"/>
      <c r="N16" s="65"/>
      <c r="O16" s="65"/>
      <c r="Q16" s="38"/>
      <c r="R16" s="65"/>
      <c r="S16" s="65"/>
      <c r="T16" s="65"/>
      <c r="U16" s="65"/>
      <c r="V16" s="65"/>
    </row>
    <row r="17" spans="2:22" ht="12.75" customHeight="1">
      <c r="B17" s="9">
        <v>7.5</v>
      </c>
      <c r="C17" s="9">
        <v>8</v>
      </c>
      <c r="D17" s="9">
        <v>457</v>
      </c>
      <c r="E17" s="9">
        <v>-20.102</v>
      </c>
      <c r="J17" s="65"/>
      <c r="K17" s="10"/>
      <c r="L17" s="65"/>
      <c r="M17" s="65"/>
      <c r="N17" s="65"/>
      <c r="O17" s="65"/>
      <c r="Q17" s="38"/>
      <c r="R17" s="65"/>
      <c r="S17" s="65"/>
      <c r="T17" s="10"/>
      <c r="U17" s="65"/>
      <c r="V17" s="65"/>
    </row>
    <row r="18" spans="2:22" ht="12.75" customHeight="1">
      <c r="B18" s="9">
        <v>8</v>
      </c>
      <c r="C18" s="9">
        <v>8.5</v>
      </c>
      <c r="D18" s="9">
        <v>511</v>
      </c>
      <c r="E18" s="9">
        <v>-18.816</v>
      </c>
      <c r="J18" s="65"/>
      <c r="K18" s="10"/>
      <c r="L18" s="65"/>
      <c r="M18" s="65"/>
      <c r="N18" s="65"/>
      <c r="O18" s="65"/>
      <c r="Q18" s="38"/>
      <c r="R18" s="65"/>
      <c r="S18" s="65"/>
      <c r="T18" s="10"/>
      <c r="U18" s="65"/>
      <c r="V18" s="65"/>
    </row>
    <row r="19" spans="2:22" ht="12.75" customHeight="1">
      <c r="B19" s="9">
        <v>8.5</v>
      </c>
      <c r="C19" s="9">
        <v>9</v>
      </c>
      <c r="D19" s="9">
        <v>565.5</v>
      </c>
      <c r="E19" s="9">
        <v>-19.136</v>
      </c>
      <c r="J19" s="10"/>
      <c r="K19" s="10"/>
      <c r="L19" s="10"/>
      <c r="M19" s="10"/>
      <c r="N19" s="10"/>
      <c r="O19" s="10"/>
      <c r="Q19" s="65"/>
      <c r="R19" s="65"/>
      <c r="S19" s="65"/>
      <c r="T19" s="10"/>
      <c r="U19" s="65"/>
      <c r="V19" s="65"/>
    </row>
    <row r="20" spans="2:22" ht="12.75" customHeight="1">
      <c r="B20" s="9">
        <v>9</v>
      </c>
      <c r="C20" s="9">
        <v>9.5</v>
      </c>
      <c r="D20" s="9">
        <v>620</v>
      </c>
      <c r="E20" s="9">
        <v>-19.033</v>
      </c>
      <c r="J20" s="10"/>
      <c r="K20" s="10"/>
      <c r="L20" s="10"/>
      <c r="M20" s="10"/>
      <c r="N20" s="10"/>
      <c r="O20" s="10"/>
      <c r="Q20" s="65"/>
      <c r="R20" s="65"/>
      <c r="S20" s="65"/>
      <c r="T20" s="10"/>
      <c r="U20" s="65"/>
      <c r="V20" s="65"/>
    </row>
    <row r="21" spans="2:22" ht="12.75" customHeight="1">
      <c r="B21" s="9">
        <v>9.5</v>
      </c>
      <c r="C21" s="9">
        <v>10</v>
      </c>
      <c r="D21" s="9">
        <v>674</v>
      </c>
      <c r="E21" s="9">
        <v>-18.261</v>
      </c>
      <c r="J21" s="10"/>
      <c r="K21" s="10"/>
      <c r="L21" s="10"/>
      <c r="M21" s="10"/>
      <c r="N21" s="10"/>
      <c r="O21" s="10"/>
      <c r="Q21" s="65"/>
      <c r="R21" s="65"/>
      <c r="S21" s="65"/>
      <c r="T21" s="10"/>
      <c r="U21" s="65"/>
      <c r="V21" s="65"/>
    </row>
    <row r="22" spans="2:22" ht="12.75" customHeight="1">
      <c r="B22" s="9">
        <v>10</v>
      </c>
      <c r="C22" s="9">
        <v>11</v>
      </c>
      <c r="D22" s="9">
        <v>746</v>
      </c>
      <c r="E22" s="9">
        <v>-19.403</v>
      </c>
      <c r="J22" s="10"/>
      <c r="K22" s="10"/>
      <c r="L22" s="10"/>
      <c r="M22" s="10"/>
      <c r="N22" s="10"/>
      <c r="O22" s="10"/>
      <c r="P22" s="10"/>
      <c r="Q22" s="65"/>
      <c r="R22" s="65"/>
      <c r="S22" s="65"/>
      <c r="T22" s="10"/>
      <c r="U22" s="65"/>
      <c r="V22" s="65"/>
    </row>
    <row r="23" spans="2:22" ht="12.75" customHeight="1">
      <c r="B23" s="9">
        <v>11</v>
      </c>
      <c r="C23" s="9">
        <v>12</v>
      </c>
      <c r="D23" s="9">
        <v>836.5</v>
      </c>
      <c r="E23" s="9">
        <v>-19.835</v>
      </c>
      <c r="J23" s="10"/>
      <c r="K23" s="10"/>
      <c r="L23" s="10"/>
      <c r="M23" s="10"/>
      <c r="N23" s="10"/>
      <c r="O23" s="10"/>
      <c r="P23" s="10"/>
      <c r="Q23" s="65"/>
      <c r="R23" s="65"/>
      <c r="S23" s="65"/>
      <c r="T23" s="10"/>
      <c r="U23" s="65"/>
      <c r="V23" s="65"/>
    </row>
    <row r="24" spans="2:5" ht="12.75" customHeight="1">
      <c r="B24" s="9">
        <v>12</v>
      </c>
      <c r="C24" s="9">
        <v>13</v>
      </c>
      <c r="D24" s="9">
        <v>927</v>
      </c>
      <c r="E24" s="9">
        <v>-19.594</v>
      </c>
    </row>
    <row r="25" spans="2:5" ht="12.75" customHeight="1">
      <c r="B25" s="9">
        <v>13</v>
      </c>
      <c r="C25" s="9">
        <v>14</v>
      </c>
      <c r="D25" s="9">
        <v>1017</v>
      </c>
      <c r="E25" s="9">
        <v>-20.283</v>
      </c>
    </row>
    <row r="26" spans="2:5" ht="12.75" customHeight="1">
      <c r="B26" s="9">
        <v>14</v>
      </c>
      <c r="C26" s="9">
        <v>15</v>
      </c>
      <c r="D26" s="9">
        <v>1107</v>
      </c>
      <c r="E26" s="9">
        <v>-19.933</v>
      </c>
    </row>
    <row r="27" spans="2:5" ht="12.75" customHeight="1">
      <c r="B27" s="9">
        <v>15</v>
      </c>
      <c r="C27" s="9">
        <v>16</v>
      </c>
      <c r="D27" s="9">
        <v>1197.5</v>
      </c>
      <c r="E27" s="9">
        <v>-20.221</v>
      </c>
    </row>
    <row r="28" spans="2:5" ht="12.75" customHeight="1">
      <c r="B28" s="9">
        <v>16</v>
      </c>
      <c r="C28" s="9">
        <v>17</v>
      </c>
      <c r="D28" s="9">
        <v>1288</v>
      </c>
      <c r="E28" s="9">
        <v>-19.247</v>
      </c>
    </row>
    <row r="29" spans="2:5" ht="12.75" customHeight="1">
      <c r="B29" s="9">
        <v>17</v>
      </c>
      <c r="C29" s="9">
        <v>18</v>
      </c>
      <c r="D29" s="9">
        <v>1378</v>
      </c>
      <c r="E29" s="9">
        <v>-18.942</v>
      </c>
    </row>
    <row r="30" spans="2:5" ht="12.75" customHeight="1">
      <c r="B30" s="9">
        <v>18</v>
      </c>
      <c r="C30" s="9">
        <v>19</v>
      </c>
      <c r="D30" s="9">
        <v>1468</v>
      </c>
      <c r="E30" s="9">
        <v>-19.916</v>
      </c>
    </row>
    <row r="31" spans="2:5" ht="12.75" customHeight="1">
      <c r="B31" s="9">
        <v>19</v>
      </c>
      <c r="C31" s="9">
        <v>20</v>
      </c>
      <c r="D31" s="9">
        <v>1558.5</v>
      </c>
      <c r="E31" s="9">
        <v>-19.65</v>
      </c>
    </row>
    <row r="32" spans="2:5" ht="12.75" customHeight="1">
      <c r="B32" s="9">
        <v>20</v>
      </c>
      <c r="C32" s="9">
        <v>21</v>
      </c>
      <c r="D32" s="9">
        <v>1649</v>
      </c>
      <c r="E32" s="9">
        <v>-19.962</v>
      </c>
    </row>
    <row r="33" spans="2:5" ht="12.75" customHeight="1">
      <c r="B33" s="9">
        <v>21</v>
      </c>
      <c r="C33" s="9">
        <v>22</v>
      </c>
      <c r="D33" s="9">
        <v>1739</v>
      </c>
      <c r="E33" s="9">
        <v>-19.45</v>
      </c>
    </row>
    <row r="34" spans="2:5" ht="12.75" customHeight="1">
      <c r="B34" s="9">
        <v>22</v>
      </c>
      <c r="C34" s="9">
        <v>23</v>
      </c>
      <c r="D34" s="9">
        <v>1829</v>
      </c>
      <c r="E34" s="9">
        <v>-20.256</v>
      </c>
    </row>
    <row r="35" spans="2:5" ht="12.75" customHeight="1">
      <c r="B35" s="9">
        <v>23</v>
      </c>
      <c r="C35" s="9">
        <v>24</v>
      </c>
      <c r="D35" s="9">
        <v>1919.5</v>
      </c>
      <c r="E35" s="9">
        <v>-19.618</v>
      </c>
    </row>
    <row r="36" spans="2:5" ht="12.75" customHeight="1">
      <c r="B36" s="9">
        <v>24</v>
      </c>
      <c r="C36" s="9">
        <v>25</v>
      </c>
      <c r="D36" s="9">
        <v>2010</v>
      </c>
      <c r="E36" s="9">
        <v>-19.605</v>
      </c>
    </row>
    <row r="37" spans="2:5" ht="12.75" customHeight="1">
      <c r="B37" s="9">
        <v>25</v>
      </c>
      <c r="C37" s="9">
        <v>26</v>
      </c>
      <c r="D37" s="9">
        <v>2103</v>
      </c>
      <c r="E37" s="9">
        <v>-19.731</v>
      </c>
    </row>
    <row r="38" spans="2:5" ht="12.75" customHeight="1">
      <c r="B38" s="9">
        <v>26</v>
      </c>
      <c r="C38" s="9">
        <v>27</v>
      </c>
      <c r="D38" s="9">
        <v>2199</v>
      </c>
      <c r="E38" s="9">
        <v>-20.708</v>
      </c>
    </row>
    <row r="39" spans="2:5" ht="12.75" customHeight="1">
      <c r="B39" s="9">
        <v>27</v>
      </c>
      <c r="C39" s="9">
        <v>28</v>
      </c>
      <c r="D39" s="9">
        <v>2295</v>
      </c>
      <c r="E39" s="9">
        <v>-20.135</v>
      </c>
    </row>
    <row r="40" spans="2:5" ht="12.75" customHeight="1">
      <c r="B40" s="9">
        <v>28</v>
      </c>
      <c r="C40" s="9">
        <v>29</v>
      </c>
      <c r="D40" s="9">
        <v>2391</v>
      </c>
      <c r="E40" s="9">
        <v>-20.393</v>
      </c>
    </row>
    <row r="41" spans="2:5" ht="12.75" customHeight="1">
      <c r="B41" s="9">
        <v>29</v>
      </c>
      <c r="C41" s="9">
        <v>30</v>
      </c>
      <c r="D41" s="9">
        <v>2487</v>
      </c>
      <c r="E41" s="9">
        <v>-21.314</v>
      </c>
    </row>
    <row r="42" spans="2:5" ht="12.75" customHeight="1">
      <c r="B42" s="9">
        <v>30</v>
      </c>
      <c r="C42" s="9">
        <v>31</v>
      </c>
      <c r="D42" s="9">
        <v>2584.5</v>
      </c>
      <c r="E42" s="9">
        <v>-20.61</v>
      </c>
    </row>
    <row r="43" spans="2:5" ht="12.75" customHeight="1">
      <c r="B43" s="9">
        <v>31</v>
      </c>
      <c r="C43" s="9">
        <v>32</v>
      </c>
      <c r="D43" s="9">
        <v>2684</v>
      </c>
      <c r="E43" s="9">
        <v>-20.343</v>
      </c>
    </row>
    <row r="44" spans="2:5" ht="12.75" customHeight="1">
      <c r="B44" s="9">
        <v>32</v>
      </c>
      <c r="C44" s="9">
        <v>33</v>
      </c>
      <c r="D44" s="9">
        <v>2783.5</v>
      </c>
      <c r="E44" s="9">
        <v>-21.05</v>
      </c>
    </row>
    <row r="45" spans="2:5" ht="12.75" customHeight="1">
      <c r="B45" s="9">
        <v>33</v>
      </c>
      <c r="C45" s="9">
        <v>34</v>
      </c>
      <c r="D45" s="9">
        <v>2882.5</v>
      </c>
      <c r="E45" s="9">
        <v>-19.679</v>
      </c>
    </row>
    <row r="46" spans="2:5" ht="12.75" customHeight="1">
      <c r="B46" s="9">
        <v>34</v>
      </c>
      <c r="C46" s="9">
        <v>35</v>
      </c>
      <c r="D46" s="9">
        <v>2982</v>
      </c>
      <c r="E46" s="9">
        <v>-19.46</v>
      </c>
    </row>
    <row r="47" spans="2:5" ht="12.75" customHeight="1">
      <c r="B47" s="9">
        <v>35</v>
      </c>
      <c r="C47" s="9">
        <v>36</v>
      </c>
      <c r="D47" s="9">
        <v>3081.5</v>
      </c>
      <c r="E47" s="9">
        <v>-19.431</v>
      </c>
    </row>
    <row r="48" spans="2:5" ht="12.75" customHeight="1">
      <c r="B48" s="9">
        <v>36</v>
      </c>
      <c r="C48" s="9">
        <v>37</v>
      </c>
      <c r="D48" s="9">
        <v>3180.5</v>
      </c>
      <c r="E48" s="9">
        <v>-18.82</v>
      </c>
    </row>
    <row r="49" spans="2:5" ht="12.75" customHeight="1">
      <c r="B49" s="9">
        <v>37</v>
      </c>
      <c r="C49" s="9">
        <v>38</v>
      </c>
      <c r="D49" s="9">
        <v>3280</v>
      </c>
      <c r="E49" s="9">
        <v>-20.054</v>
      </c>
    </row>
    <row r="50" spans="2:5" ht="12.75" customHeight="1">
      <c r="B50" s="9">
        <v>38</v>
      </c>
      <c r="C50" s="9">
        <v>39</v>
      </c>
      <c r="D50" s="9">
        <v>3379.5</v>
      </c>
      <c r="E50" s="9">
        <v>-21.49</v>
      </c>
    </row>
    <row r="51" spans="2:5" ht="12.75" customHeight="1">
      <c r="B51" s="9">
        <v>39</v>
      </c>
      <c r="C51" s="9">
        <v>40</v>
      </c>
      <c r="D51" s="9">
        <v>3478.5</v>
      </c>
      <c r="E51" s="9">
        <v>-18.59</v>
      </c>
    </row>
    <row r="52" spans="2:5" ht="12.75" customHeight="1">
      <c r="B52" s="9">
        <v>40</v>
      </c>
      <c r="C52" s="9">
        <v>41</v>
      </c>
      <c r="D52" s="9">
        <v>3578</v>
      </c>
      <c r="E52" s="9">
        <v>-18.7</v>
      </c>
    </row>
    <row r="53" spans="2:5" ht="12.75" customHeight="1">
      <c r="B53" s="9">
        <v>41</v>
      </c>
      <c r="C53" s="9">
        <v>42</v>
      </c>
      <c r="D53" s="9">
        <v>3677.5</v>
      </c>
      <c r="E53" s="9">
        <v>-18.878</v>
      </c>
    </row>
    <row r="54" spans="2:5" ht="12.75" customHeight="1">
      <c r="B54" s="9">
        <v>42</v>
      </c>
      <c r="C54" s="9">
        <v>43</v>
      </c>
      <c r="D54" s="9">
        <v>3776.5</v>
      </c>
      <c r="E54" s="9">
        <v>-18.06</v>
      </c>
    </row>
    <row r="55" spans="2:5" ht="12.75" customHeight="1">
      <c r="B55" s="9">
        <v>43</v>
      </c>
      <c r="C55" s="9">
        <v>44</v>
      </c>
      <c r="D55" s="9">
        <v>3876</v>
      </c>
      <c r="E55" s="9">
        <v>-19.077</v>
      </c>
    </row>
    <row r="56" spans="2:5" ht="12.75" customHeight="1">
      <c r="B56" s="9">
        <v>44</v>
      </c>
      <c r="C56" s="9">
        <v>45</v>
      </c>
      <c r="D56" s="9">
        <v>3975.5</v>
      </c>
      <c r="E56" s="9">
        <v>-17.73</v>
      </c>
    </row>
    <row r="57" spans="2:5" ht="12.75" customHeight="1">
      <c r="B57" s="9">
        <v>45</v>
      </c>
      <c r="C57" s="9">
        <v>46</v>
      </c>
      <c r="D57" s="9">
        <v>4031</v>
      </c>
      <c r="E57" s="9">
        <v>-18.357</v>
      </c>
    </row>
    <row r="58" spans="2:5" ht="12.75" customHeight="1">
      <c r="B58" s="9">
        <v>46</v>
      </c>
      <c r="C58" s="9">
        <v>47</v>
      </c>
      <c r="D58" s="9">
        <v>4043</v>
      </c>
      <c r="E58" s="9">
        <v>-17.32</v>
      </c>
    </row>
    <row r="59" spans="2:5" ht="12.75" customHeight="1">
      <c r="B59" s="9">
        <v>47</v>
      </c>
      <c r="C59" s="9">
        <v>48</v>
      </c>
      <c r="D59" s="9">
        <v>4054.5</v>
      </c>
      <c r="E59" s="9">
        <v>-17.582</v>
      </c>
    </row>
    <row r="60" spans="2:5" ht="12.75" customHeight="1">
      <c r="B60" s="9">
        <v>48</v>
      </c>
      <c r="C60" s="9">
        <v>49</v>
      </c>
      <c r="D60" s="9">
        <v>4066</v>
      </c>
      <c r="E60" s="9">
        <v>-19.01</v>
      </c>
    </row>
    <row r="61" spans="2:5" ht="12.75" customHeight="1">
      <c r="B61" s="9">
        <v>49</v>
      </c>
      <c r="C61" s="9">
        <v>50</v>
      </c>
      <c r="D61" s="9">
        <v>4078</v>
      </c>
      <c r="E61" s="9">
        <v>-17.804</v>
      </c>
    </row>
    <row r="62" spans="2:5" ht="12.75" customHeight="1">
      <c r="B62" s="9">
        <v>50</v>
      </c>
      <c r="C62" s="9">
        <v>51</v>
      </c>
      <c r="D62" s="9">
        <v>4090</v>
      </c>
      <c r="E62" s="9">
        <v>-17.47</v>
      </c>
    </row>
    <row r="63" spans="2:5" ht="12.75" customHeight="1">
      <c r="B63" s="9">
        <v>51</v>
      </c>
      <c r="C63" s="9">
        <v>52</v>
      </c>
      <c r="D63" s="9">
        <v>4101.5</v>
      </c>
      <c r="E63" s="9">
        <v>-17.89</v>
      </c>
    </row>
    <row r="64" spans="2:5" ht="12.75" customHeight="1">
      <c r="B64" s="9">
        <v>52</v>
      </c>
      <c r="C64" s="9">
        <v>53</v>
      </c>
      <c r="D64" s="9">
        <v>4113</v>
      </c>
      <c r="E64" s="9">
        <v>-17.07</v>
      </c>
    </row>
    <row r="65" spans="2:5" ht="12.75" customHeight="1">
      <c r="B65" s="9">
        <v>53</v>
      </c>
      <c r="C65" s="9">
        <v>54</v>
      </c>
      <c r="D65" s="9">
        <v>4125</v>
      </c>
      <c r="E65" s="9">
        <v>-17.869</v>
      </c>
    </row>
    <row r="66" spans="2:5" ht="12.75" customHeight="1">
      <c r="B66" s="9">
        <v>54</v>
      </c>
      <c r="C66" s="9">
        <v>55</v>
      </c>
      <c r="D66" s="9">
        <v>4137</v>
      </c>
      <c r="E66" s="9">
        <v>-17.4</v>
      </c>
    </row>
    <row r="67" spans="2:5" ht="12.75" customHeight="1">
      <c r="B67" s="9">
        <v>55</v>
      </c>
      <c r="C67" s="9">
        <v>56</v>
      </c>
      <c r="D67" s="9">
        <v>4149</v>
      </c>
      <c r="E67" s="9">
        <v>-18.061</v>
      </c>
    </row>
    <row r="68" spans="2:5" ht="12.75" customHeight="1">
      <c r="B68" s="9">
        <v>56</v>
      </c>
      <c r="C68" s="9">
        <v>57</v>
      </c>
      <c r="D68" s="9">
        <v>4160.5</v>
      </c>
      <c r="E68" s="9">
        <v>-17.9</v>
      </c>
    </row>
    <row r="69" spans="2:5" ht="12.75" customHeight="1">
      <c r="B69" s="9">
        <v>57</v>
      </c>
      <c r="C69" s="9">
        <v>58</v>
      </c>
      <c r="D69" s="9">
        <v>4172</v>
      </c>
      <c r="E69" s="9">
        <v>-18.777</v>
      </c>
    </row>
    <row r="70" spans="2:5" ht="12.75" customHeight="1">
      <c r="B70" s="9">
        <v>58</v>
      </c>
      <c r="C70" s="9">
        <v>59</v>
      </c>
      <c r="D70" s="9">
        <v>4184</v>
      </c>
      <c r="E70" s="9">
        <v>-17.43</v>
      </c>
    </row>
    <row r="71" spans="2:5" ht="12.75" customHeight="1">
      <c r="B71" s="9">
        <v>60</v>
      </c>
      <c r="C71" s="9">
        <v>61</v>
      </c>
      <c r="D71" s="9">
        <v>4208</v>
      </c>
      <c r="E71" s="9">
        <v>-18.228</v>
      </c>
    </row>
    <row r="72" spans="2:5" ht="12.75" customHeight="1">
      <c r="B72" s="9">
        <v>61</v>
      </c>
      <c r="C72" s="9">
        <v>62</v>
      </c>
      <c r="D72" s="9">
        <v>4219.5</v>
      </c>
      <c r="E72" s="9">
        <v>-18.034</v>
      </c>
    </row>
    <row r="73" spans="2:5" ht="12.75" customHeight="1">
      <c r="B73" s="9">
        <v>62</v>
      </c>
      <c r="C73" s="9">
        <v>63</v>
      </c>
      <c r="D73" s="9">
        <v>4231</v>
      </c>
      <c r="E73" s="9">
        <v>-18.059</v>
      </c>
    </row>
    <row r="74" spans="2:5" ht="12.75" customHeight="1">
      <c r="B74" s="9">
        <v>63</v>
      </c>
      <c r="C74" s="9">
        <v>64</v>
      </c>
      <c r="D74" s="9">
        <v>4243</v>
      </c>
      <c r="E74" s="9">
        <v>-18.196</v>
      </c>
    </row>
    <row r="75" spans="2:5" ht="12.75" customHeight="1">
      <c r="B75" s="9">
        <v>64</v>
      </c>
      <c r="C75" s="9">
        <v>65</v>
      </c>
      <c r="D75" s="9">
        <v>4255</v>
      </c>
      <c r="E75" s="9">
        <v>-18.117</v>
      </c>
    </row>
    <row r="76" spans="2:5" ht="12.75" customHeight="1">
      <c r="B76" s="9">
        <v>65</v>
      </c>
      <c r="C76" s="9">
        <v>66</v>
      </c>
      <c r="D76" s="9">
        <v>4266.5</v>
      </c>
      <c r="E76" s="9">
        <v>-18.102</v>
      </c>
    </row>
    <row r="77" spans="2:5" ht="12.75" customHeight="1">
      <c r="B77" s="9">
        <v>66</v>
      </c>
      <c r="C77" s="9">
        <v>67</v>
      </c>
      <c r="D77" s="9">
        <v>4278</v>
      </c>
      <c r="E77" s="9">
        <v>-17.887</v>
      </c>
    </row>
    <row r="78" spans="2:5" ht="12.75" customHeight="1">
      <c r="B78" s="9">
        <v>67</v>
      </c>
      <c r="C78" s="9">
        <v>68</v>
      </c>
      <c r="D78" s="9">
        <v>4290</v>
      </c>
      <c r="E78" s="9">
        <v>-17.589</v>
      </c>
    </row>
    <row r="79" spans="2:5" ht="12.75" customHeight="1">
      <c r="B79" s="9">
        <v>68</v>
      </c>
      <c r="C79" s="9">
        <v>69</v>
      </c>
      <c r="D79" s="9">
        <v>4302</v>
      </c>
      <c r="E79" s="9">
        <v>-17.38</v>
      </c>
    </row>
    <row r="80" spans="2:5" ht="12.75" customHeight="1">
      <c r="B80" s="9">
        <v>69</v>
      </c>
      <c r="C80" s="9">
        <v>70</v>
      </c>
      <c r="D80" s="9">
        <v>4314</v>
      </c>
      <c r="E80" s="9">
        <v>-17.77</v>
      </c>
    </row>
    <row r="81" spans="2:5" ht="12.75" customHeight="1">
      <c r="B81" s="9">
        <v>70</v>
      </c>
      <c r="C81" s="9">
        <v>71</v>
      </c>
      <c r="D81" s="9">
        <v>4325.5</v>
      </c>
      <c r="E81" s="9">
        <v>-17.713</v>
      </c>
    </row>
    <row r="82" spans="2:5" ht="12.75" customHeight="1">
      <c r="B82" s="9">
        <v>71</v>
      </c>
      <c r="C82" s="9">
        <v>72</v>
      </c>
      <c r="D82" s="9">
        <v>4337</v>
      </c>
      <c r="E82" s="9">
        <v>-17.93</v>
      </c>
    </row>
    <row r="83" spans="2:5" ht="12.75" customHeight="1">
      <c r="B83" s="9">
        <v>73</v>
      </c>
      <c r="C83" s="9">
        <v>74</v>
      </c>
      <c r="D83" s="9">
        <v>4361</v>
      </c>
      <c r="E83" s="9">
        <v>-17.648</v>
      </c>
    </row>
    <row r="84" spans="2:5" ht="12.75" customHeight="1">
      <c r="B84" s="9">
        <v>78</v>
      </c>
      <c r="C84" s="9">
        <v>79</v>
      </c>
      <c r="D84" s="9">
        <v>4420</v>
      </c>
      <c r="E84" s="9">
        <v>-17.94</v>
      </c>
    </row>
    <row r="85" spans="2:5" ht="12.75" customHeight="1">
      <c r="B85" s="9">
        <v>83</v>
      </c>
      <c r="C85" s="9">
        <v>84</v>
      </c>
      <c r="D85" s="9">
        <v>4479</v>
      </c>
      <c r="E85" s="9">
        <v>-18.62</v>
      </c>
    </row>
    <row r="86" spans="2:5" ht="12.75" customHeight="1">
      <c r="B86" s="9">
        <v>88</v>
      </c>
      <c r="C86" s="9">
        <v>89</v>
      </c>
      <c r="D86" s="9">
        <v>4538</v>
      </c>
      <c r="E86" s="9">
        <v>-18.27</v>
      </c>
    </row>
    <row r="87" spans="2:5" ht="12.75" customHeight="1">
      <c r="B87" s="9">
        <v>93</v>
      </c>
      <c r="C87" s="9">
        <v>94</v>
      </c>
      <c r="D87" s="9">
        <v>4596.5</v>
      </c>
      <c r="E87" s="9">
        <v>-18.156</v>
      </c>
    </row>
    <row r="88" spans="2:5" ht="12.75" customHeight="1">
      <c r="B88" s="9">
        <v>98</v>
      </c>
      <c r="C88" s="9">
        <v>99</v>
      </c>
      <c r="D88" s="9">
        <v>4655.5</v>
      </c>
      <c r="E88" s="9">
        <v>-18.59</v>
      </c>
    </row>
    <row r="89" spans="2:5" ht="12.75" customHeight="1">
      <c r="B89" s="9">
        <v>103</v>
      </c>
      <c r="C89" s="9">
        <v>104</v>
      </c>
      <c r="D89" s="9">
        <v>4714.5</v>
      </c>
      <c r="E89" s="9">
        <v>-19.375</v>
      </c>
    </row>
    <row r="90" spans="2:5" ht="12.75" customHeight="1">
      <c r="B90" s="9">
        <v>108</v>
      </c>
      <c r="C90" s="9">
        <v>109</v>
      </c>
      <c r="D90" s="9">
        <v>4773</v>
      </c>
      <c r="E90" s="9">
        <v>-18.86</v>
      </c>
    </row>
    <row r="91" spans="2:5" ht="12.75" customHeight="1">
      <c r="B91" s="9">
        <v>113</v>
      </c>
      <c r="C91" s="9">
        <v>114</v>
      </c>
      <c r="D91" s="9">
        <v>4832</v>
      </c>
      <c r="E91" s="9">
        <v>-18.97</v>
      </c>
    </row>
    <row r="92" spans="2:5" ht="12.75" customHeight="1">
      <c r="B92" s="9">
        <v>118</v>
      </c>
      <c r="C92" s="9">
        <v>119</v>
      </c>
      <c r="D92" s="9">
        <v>4891</v>
      </c>
      <c r="E92" s="9">
        <v>-19.36</v>
      </c>
    </row>
    <row r="93" spans="2:5" ht="12.75" customHeight="1">
      <c r="B93" s="9">
        <v>123</v>
      </c>
      <c r="C93" s="9">
        <v>124</v>
      </c>
      <c r="D93" s="9">
        <v>4950</v>
      </c>
      <c r="E93" s="9">
        <v>-18.283</v>
      </c>
    </row>
    <row r="94" spans="2:5" ht="12.75" customHeight="1">
      <c r="B94" s="9">
        <v>128</v>
      </c>
      <c r="C94" s="9">
        <v>129</v>
      </c>
      <c r="D94" s="9">
        <v>5009</v>
      </c>
      <c r="E94" s="9">
        <v>-20.05</v>
      </c>
    </row>
    <row r="95" spans="2:5" ht="12.75" customHeight="1">
      <c r="B95" s="9">
        <v>133</v>
      </c>
      <c r="C95" s="9">
        <v>134</v>
      </c>
      <c r="D95" s="9">
        <v>5068</v>
      </c>
      <c r="E95" s="9">
        <v>-20.012</v>
      </c>
    </row>
    <row r="96" spans="2:5" ht="12.75" customHeight="1">
      <c r="B96" s="9">
        <v>138</v>
      </c>
      <c r="C96" s="9">
        <v>139</v>
      </c>
      <c r="D96" s="9">
        <v>5127</v>
      </c>
      <c r="E96" s="9">
        <v>-21.13</v>
      </c>
    </row>
    <row r="97" spans="2:5" ht="12.75" customHeight="1">
      <c r="B97" s="9">
        <v>148</v>
      </c>
      <c r="C97" s="9">
        <v>149</v>
      </c>
      <c r="D97" s="9">
        <v>5243.5</v>
      </c>
      <c r="E97" s="9">
        <v>-22.27</v>
      </c>
    </row>
    <row r="98" spans="2:5" ht="12.75" customHeight="1">
      <c r="B98" s="9">
        <v>151</v>
      </c>
      <c r="C98" s="9">
        <v>152</v>
      </c>
      <c r="D98" s="9">
        <v>5278</v>
      </c>
      <c r="E98" s="9">
        <v>-19.927</v>
      </c>
    </row>
    <row r="99" spans="2:5" ht="12.75" customHeight="1">
      <c r="B99" s="9">
        <v>158</v>
      </c>
      <c r="C99" s="9">
        <v>159</v>
      </c>
      <c r="D99" s="9">
        <v>5358.5</v>
      </c>
      <c r="E99" s="9">
        <v>-22.95</v>
      </c>
    </row>
    <row r="100" spans="2:5" ht="12.75" customHeight="1">
      <c r="B100" s="9">
        <v>164</v>
      </c>
      <c r="C100" s="9">
        <v>165</v>
      </c>
      <c r="D100" s="9">
        <v>5427.5</v>
      </c>
      <c r="E100" s="9">
        <v>-19.577</v>
      </c>
    </row>
    <row r="101" spans="2:5" ht="12.75" customHeight="1">
      <c r="B101" s="9">
        <v>168</v>
      </c>
      <c r="C101" s="9">
        <v>169</v>
      </c>
      <c r="D101" s="9">
        <v>5473.5</v>
      </c>
      <c r="E101" s="9">
        <v>-22.39</v>
      </c>
    </row>
    <row r="102" spans="2:5" ht="12.75" customHeight="1">
      <c r="B102" s="9">
        <v>170</v>
      </c>
      <c r="C102" s="9">
        <v>171</v>
      </c>
      <c r="D102" s="9">
        <v>5496.5</v>
      </c>
      <c r="E102" s="9">
        <v>-20.461</v>
      </c>
    </row>
    <row r="103" spans="2:5" ht="12.75" customHeight="1">
      <c r="B103" s="9">
        <v>172</v>
      </c>
      <c r="C103" s="9">
        <v>173</v>
      </c>
      <c r="D103" s="9">
        <v>5519.5</v>
      </c>
      <c r="E103" s="9">
        <v>-20.542</v>
      </c>
    </row>
    <row r="104" spans="2:5" ht="12.75" customHeight="1">
      <c r="B104" s="9">
        <v>176</v>
      </c>
      <c r="C104" s="9">
        <v>177</v>
      </c>
      <c r="D104" s="9">
        <v>5565.5</v>
      </c>
      <c r="E104" s="9">
        <v>-23.01</v>
      </c>
    </row>
    <row r="105" spans="2:5" ht="12.75" customHeight="1">
      <c r="B105" s="9">
        <v>184</v>
      </c>
      <c r="C105" s="9">
        <v>185</v>
      </c>
      <c r="D105" s="9">
        <v>5658</v>
      </c>
      <c r="E105" s="9">
        <v>-22.15</v>
      </c>
    </row>
    <row r="106" spans="2:5" ht="12.75" customHeight="1">
      <c r="B106" s="9">
        <v>188</v>
      </c>
      <c r="C106" s="9">
        <v>189</v>
      </c>
      <c r="D106" s="9">
        <v>5724.5</v>
      </c>
      <c r="E106" s="9">
        <v>-22.12</v>
      </c>
    </row>
    <row r="107" spans="2:5" ht="12.75" customHeight="1">
      <c r="B107" s="9">
        <v>198</v>
      </c>
      <c r="C107" s="9">
        <v>199</v>
      </c>
      <c r="D107" s="9">
        <v>5923</v>
      </c>
      <c r="E107" s="9">
        <v>-21.43</v>
      </c>
    </row>
    <row r="108" spans="2:5" ht="12.75" customHeight="1">
      <c r="B108" s="9">
        <v>200</v>
      </c>
      <c r="C108" s="9">
        <v>201</v>
      </c>
      <c r="D108" s="9">
        <v>5962</v>
      </c>
      <c r="E108" s="9">
        <v>-21.422</v>
      </c>
    </row>
    <row r="109" spans="2:5" ht="12.75" customHeight="1">
      <c r="B109" s="9">
        <v>204</v>
      </c>
      <c r="C109" s="9">
        <v>205</v>
      </c>
      <c r="D109" s="9">
        <v>6042</v>
      </c>
      <c r="E109" s="9">
        <v>-19.417</v>
      </c>
    </row>
    <row r="110" spans="2:5" ht="12.75" customHeight="1">
      <c r="B110" s="9">
        <v>206</v>
      </c>
      <c r="C110" s="9">
        <v>207</v>
      </c>
      <c r="D110" s="9">
        <v>6081</v>
      </c>
      <c r="E110" s="9">
        <v>-20.5</v>
      </c>
    </row>
    <row r="111" spans="2:5" ht="12.75" customHeight="1">
      <c r="B111" s="9">
        <v>208</v>
      </c>
      <c r="C111" s="9">
        <v>209</v>
      </c>
      <c r="D111" s="9">
        <v>6121</v>
      </c>
      <c r="E111" s="9">
        <v>-20.856</v>
      </c>
    </row>
    <row r="112" spans="2:5" ht="12.75" customHeight="1">
      <c r="B112" s="9">
        <v>214</v>
      </c>
      <c r="C112" s="9">
        <v>215</v>
      </c>
      <c r="D112" s="9">
        <v>6240</v>
      </c>
      <c r="E112" s="9">
        <v>-21.342</v>
      </c>
    </row>
    <row r="113" spans="2:5" ht="12.75" customHeight="1">
      <c r="B113" s="9">
        <v>216</v>
      </c>
      <c r="C113" s="9">
        <v>217</v>
      </c>
      <c r="D113" s="9">
        <v>6279.5</v>
      </c>
      <c r="E113" s="9">
        <v>-21.208</v>
      </c>
    </row>
    <row r="114" spans="2:5" ht="12.75" customHeight="1">
      <c r="B114" s="9">
        <v>228</v>
      </c>
      <c r="C114" s="9">
        <v>229</v>
      </c>
      <c r="D114" s="9">
        <v>6517</v>
      </c>
      <c r="E114" s="9">
        <v>-22.32</v>
      </c>
    </row>
    <row r="115" spans="2:5" ht="12.75" customHeight="1">
      <c r="B115" s="9">
        <v>230</v>
      </c>
      <c r="C115" s="9">
        <v>231</v>
      </c>
      <c r="D115" s="9">
        <v>6557</v>
      </c>
      <c r="E115" s="9">
        <v>-20.271</v>
      </c>
    </row>
    <row r="116" spans="2:5" ht="12.75" customHeight="1">
      <c r="B116" s="9">
        <v>232</v>
      </c>
      <c r="C116" s="9">
        <v>233</v>
      </c>
      <c r="D116" s="9">
        <v>6596.5</v>
      </c>
      <c r="E116" s="9">
        <v>-20.476</v>
      </c>
    </row>
    <row r="117" spans="2:5" ht="12.75" customHeight="1">
      <c r="B117" s="9">
        <v>234</v>
      </c>
      <c r="C117" s="9">
        <v>235</v>
      </c>
      <c r="D117" s="9">
        <v>6636</v>
      </c>
      <c r="E117" s="9">
        <v>-19.59</v>
      </c>
    </row>
    <row r="118" spans="2:5" ht="12.75" customHeight="1">
      <c r="B118" s="9">
        <v>238</v>
      </c>
      <c r="C118" s="9">
        <v>239</v>
      </c>
      <c r="D118" s="9">
        <v>6715.5</v>
      </c>
      <c r="E118" s="9">
        <v>-19.836</v>
      </c>
    </row>
    <row r="119" spans="2:5" ht="12.75" customHeight="1">
      <c r="B119" s="9">
        <v>242</v>
      </c>
      <c r="C119" s="9">
        <v>243</v>
      </c>
      <c r="D119" s="9">
        <v>6826.5</v>
      </c>
      <c r="E119" s="9">
        <v>-20.824</v>
      </c>
    </row>
    <row r="120" spans="2:5" ht="12.75" customHeight="1">
      <c r="B120" s="9">
        <v>244</v>
      </c>
      <c r="C120" s="9">
        <v>245</v>
      </c>
      <c r="D120" s="9">
        <v>6992</v>
      </c>
      <c r="E120" s="9">
        <v>-20.154</v>
      </c>
    </row>
    <row r="121" spans="2:5" ht="12.75" customHeight="1">
      <c r="B121" s="9">
        <v>246</v>
      </c>
      <c r="C121" s="9">
        <v>247</v>
      </c>
      <c r="D121" s="9">
        <v>7157</v>
      </c>
      <c r="E121" s="9">
        <v>-20.858</v>
      </c>
    </row>
    <row r="122" spans="2:5" ht="12.75" customHeight="1">
      <c r="B122" s="9">
        <v>248</v>
      </c>
      <c r="C122" s="9">
        <v>249</v>
      </c>
      <c r="D122" s="9">
        <v>7322.5</v>
      </c>
      <c r="E122" s="9">
        <v>-20.16</v>
      </c>
    </row>
    <row r="123" spans="2:5" ht="12.75" customHeight="1">
      <c r="B123" s="9">
        <v>250</v>
      </c>
      <c r="C123" s="9">
        <v>251</v>
      </c>
      <c r="D123" s="9">
        <v>7487.5</v>
      </c>
      <c r="E123" s="9">
        <v>-20.653</v>
      </c>
    </row>
    <row r="124" spans="2:5" ht="12.75" customHeight="1">
      <c r="B124" s="9">
        <v>252</v>
      </c>
      <c r="C124" s="9">
        <v>253</v>
      </c>
      <c r="D124" s="9">
        <v>7652.5</v>
      </c>
      <c r="E124" s="9">
        <v>-21.108</v>
      </c>
    </row>
    <row r="125" spans="2:5" ht="12.75" customHeight="1">
      <c r="B125" s="9">
        <v>254</v>
      </c>
      <c r="C125" s="9">
        <v>255</v>
      </c>
      <c r="D125" s="9">
        <v>7818</v>
      </c>
      <c r="E125" s="9">
        <v>-20.303</v>
      </c>
    </row>
    <row r="126" spans="2:5" ht="12.75" customHeight="1">
      <c r="B126" s="9">
        <v>256</v>
      </c>
      <c r="C126" s="9">
        <v>257</v>
      </c>
      <c r="D126" s="9">
        <v>7983.5</v>
      </c>
      <c r="E126" s="9">
        <v>-19.324</v>
      </c>
    </row>
    <row r="127" spans="2:5" ht="12.75" customHeight="1">
      <c r="B127" s="9">
        <v>258</v>
      </c>
      <c r="C127" s="9">
        <v>259</v>
      </c>
      <c r="D127" s="9">
        <v>8132</v>
      </c>
      <c r="E127" s="9">
        <v>-20.846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1:AE68"/>
  <sheetViews>
    <sheetView zoomScale="60" zoomScaleNormal="60" zoomScalePageLayoutView="0" workbookViewId="0" topLeftCell="A1">
      <selection activeCell="A2" sqref="A2"/>
    </sheetView>
  </sheetViews>
  <sheetFormatPr defaultColWidth="13.28125" defaultRowHeight="13.5" customHeight="1"/>
  <cols>
    <col min="1" max="2" width="13.28125" style="9" customWidth="1"/>
    <col min="3" max="11" width="13.7109375" style="33" customWidth="1"/>
    <col min="12" max="20" width="13.28125" style="9" customWidth="1"/>
    <col min="21" max="22" width="13.7109375" style="33" customWidth="1"/>
    <col min="23" max="16384" width="13.28125" style="9" customWidth="1"/>
  </cols>
  <sheetData>
    <row r="1" spans="1:31" ht="29.25" customHeight="1">
      <c r="A1" s="9" t="s">
        <v>0</v>
      </c>
      <c r="B1" s="9" t="s">
        <v>145</v>
      </c>
      <c r="C1" s="55" t="s">
        <v>39</v>
      </c>
      <c r="D1" s="55" t="s">
        <v>151</v>
      </c>
      <c r="E1" s="140" t="s">
        <v>550</v>
      </c>
      <c r="F1" s="33" t="s">
        <v>145</v>
      </c>
      <c r="G1" s="55" t="s">
        <v>39</v>
      </c>
      <c r="H1" s="55" t="s">
        <v>151</v>
      </c>
      <c r="I1" s="140" t="s">
        <v>550</v>
      </c>
      <c r="J1" s="34" t="s">
        <v>7</v>
      </c>
      <c r="K1" s="141" t="s">
        <v>8</v>
      </c>
      <c r="L1" s="142" t="s">
        <v>551</v>
      </c>
      <c r="M1" s="142" t="s">
        <v>552</v>
      </c>
      <c r="N1" s="143" t="s">
        <v>60</v>
      </c>
      <c r="O1" s="144" t="s">
        <v>62</v>
      </c>
      <c r="P1" s="142" t="s">
        <v>553</v>
      </c>
      <c r="Q1" s="143" t="s">
        <v>61</v>
      </c>
      <c r="R1" s="143" t="s">
        <v>310</v>
      </c>
      <c r="S1" s="142" t="s">
        <v>59</v>
      </c>
      <c r="T1" s="142" t="s">
        <v>554</v>
      </c>
      <c r="U1" s="34" t="s">
        <v>7</v>
      </c>
      <c r="V1" s="141" t="s">
        <v>8</v>
      </c>
      <c r="W1" s="142" t="s">
        <v>551</v>
      </c>
      <c r="X1" s="142" t="s">
        <v>552</v>
      </c>
      <c r="Y1" s="143" t="s">
        <v>60</v>
      </c>
      <c r="Z1" s="144" t="s">
        <v>62</v>
      </c>
      <c r="AA1" s="143" t="s">
        <v>61</v>
      </c>
      <c r="AB1" s="143" t="s">
        <v>16</v>
      </c>
      <c r="AC1" s="143" t="s">
        <v>310</v>
      </c>
      <c r="AD1" s="142" t="s">
        <v>59</v>
      </c>
      <c r="AE1" s="142" t="s">
        <v>554</v>
      </c>
    </row>
    <row r="2" spans="1:29" s="145" customFormat="1" ht="27.75" customHeight="1">
      <c r="A2" s="145" t="s">
        <v>555</v>
      </c>
      <c r="B2" s="145" t="s">
        <v>556</v>
      </c>
      <c r="C2" s="58">
        <v>8.5</v>
      </c>
      <c r="D2" s="58">
        <v>1783.99</v>
      </c>
      <c r="E2" s="121">
        <v>10.4</v>
      </c>
      <c r="F2" s="140" t="s">
        <v>557</v>
      </c>
      <c r="G2" s="58">
        <v>1</v>
      </c>
      <c r="H2" s="58">
        <v>63</v>
      </c>
      <c r="I2" s="58">
        <v>11.2456</v>
      </c>
      <c r="J2" s="141" t="s">
        <v>556</v>
      </c>
      <c r="K2" s="145" t="s">
        <v>68</v>
      </c>
      <c r="L2" s="142">
        <v>0</v>
      </c>
      <c r="M2" s="142">
        <v>0</v>
      </c>
      <c r="N2" s="142"/>
      <c r="O2" s="142"/>
      <c r="P2" s="142"/>
      <c r="Q2" s="142">
        <v>-52</v>
      </c>
      <c r="R2" s="142">
        <v>0</v>
      </c>
      <c r="T2" s="142"/>
      <c r="U2" s="141" t="s">
        <v>557</v>
      </c>
      <c r="V2" s="10" t="s">
        <v>68</v>
      </c>
      <c r="W2" s="146">
        <v>0</v>
      </c>
      <c r="X2" s="146">
        <v>0</v>
      </c>
      <c r="Y2" s="147"/>
      <c r="Z2" s="147"/>
      <c r="AA2" s="142">
        <v>-52</v>
      </c>
      <c r="AB2" s="142"/>
      <c r="AC2" s="142">
        <v>0</v>
      </c>
    </row>
    <row r="3" spans="3:31" ht="15.75" customHeight="1">
      <c r="C3" s="35">
        <v>12.5</v>
      </c>
      <c r="D3" s="35">
        <v>2592.05</v>
      </c>
      <c r="E3" s="121">
        <v>11</v>
      </c>
      <c r="F3" s="121"/>
      <c r="G3" s="35">
        <v>12.5</v>
      </c>
      <c r="H3" s="35">
        <v>668.71</v>
      </c>
      <c r="I3" s="35">
        <v>10.9867</v>
      </c>
      <c r="K3" s="33" t="s">
        <v>20</v>
      </c>
      <c r="L3" s="142">
        <v>21</v>
      </c>
      <c r="M3" s="142">
        <v>22</v>
      </c>
      <c r="N3" s="142" t="s">
        <v>558</v>
      </c>
      <c r="O3" s="142" t="s">
        <v>559</v>
      </c>
      <c r="P3" s="148" t="s">
        <v>560</v>
      </c>
      <c r="Q3" s="142">
        <v>4294</v>
      </c>
      <c r="R3" s="142"/>
      <c r="S3" s="142" t="s">
        <v>295</v>
      </c>
      <c r="T3" s="142">
        <v>24250</v>
      </c>
      <c r="V3" s="33" t="s">
        <v>20</v>
      </c>
      <c r="W3" s="149" t="s">
        <v>561</v>
      </c>
      <c r="X3" s="149" t="s">
        <v>562</v>
      </c>
      <c r="Y3" s="142" t="s">
        <v>563</v>
      </c>
      <c r="Z3" s="142" t="s">
        <v>564</v>
      </c>
      <c r="AA3" s="142">
        <v>617</v>
      </c>
      <c r="AB3" s="142"/>
      <c r="AC3" s="142"/>
      <c r="AD3" s="142" t="s">
        <v>565</v>
      </c>
      <c r="AE3" s="142">
        <v>37861</v>
      </c>
    </row>
    <row r="4" spans="3:31" ht="15.75" customHeight="1">
      <c r="C4" s="35">
        <v>16.5</v>
      </c>
      <c r="D4" s="35">
        <v>3366.85</v>
      </c>
      <c r="E4" s="121">
        <v>11</v>
      </c>
      <c r="F4" s="121"/>
      <c r="G4" s="35">
        <v>22.5</v>
      </c>
      <c r="H4" s="35">
        <v>1084.63</v>
      </c>
      <c r="I4" s="35">
        <v>11.0822</v>
      </c>
      <c r="K4" s="33" t="s">
        <v>20</v>
      </c>
      <c r="L4" s="142">
        <v>43</v>
      </c>
      <c r="M4" s="142">
        <v>44</v>
      </c>
      <c r="N4" s="142" t="s">
        <v>566</v>
      </c>
      <c r="O4" s="142" t="s">
        <v>567</v>
      </c>
      <c r="P4" s="150" t="s">
        <v>568</v>
      </c>
      <c r="Q4" s="142">
        <v>5618</v>
      </c>
      <c r="R4" s="142"/>
      <c r="S4" s="142" t="s">
        <v>565</v>
      </c>
      <c r="T4" s="142">
        <v>37855</v>
      </c>
      <c r="V4" s="33" t="s">
        <v>20</v>
      </c>
      <c r="W4" s="142">
        <v>75</v>
      </c>
      <c r="X4" s="142">
        <v>76</v>
      </c>
      <c r="Y4" s="142" t="s">
        <v>569</v>
      </c>
      <c r="Z4" s="142" t="s">
        <v>564</v>
      </c>
      <c r="AA4" s="142">
        <v>2335</v>
      </c>
      <c r="AB4" s="142"/>
      <c r="AC4" s="142"/>
      <c r="AD4" s="142" t="s">
        <v>565</v>
      </c>
      <c r="AE4" s="142">
        <v>37862</v>
      </c>
    </row>
    <row r="5" spans="3:31" ht="15.75" customHeight="1">
      <c r="C5" s="35">
        <v>20.5</v>
      </c>
      <c r="D5" s="35">
        <v>4112.84</v>
      </c>
      <c r="E5" s="121">
        <v>10.8</v>
      </c>
      <c r="F5" s="121"/>
      <c r="G5" s="35">
        <v>32.5</v>
      </c>
      <c r="H5" s="35">
        <v>1392.54</v>
      </c>
      <c r="I5" s="35">
        <v>10.2555</v>
      </c>
      <c r="K5" s="33" t="s">
        <v>20</v>
      </c>
      <c r="L5" s="142">
        <v>75</v>
      </c>
      <c r="M5" s="142">
        <v>76</v>
      </c>
      <c r="N5" s="142" t="s">
        <v>570</v>
      </c>
      <c r="O5" s="142" t="s">
        <v>571</v>
      </c>
      <c r="P5" s="151" t="s">
        <v>572</v>
      </c>
      <c r="Q5" s="142">
        <v>7358</v>
      </c>
      <c r="R5" s="142"/>
      <c r="S5" s="142" t="s">
        <v>565</v>
      </c>
      <c r="T5" s="142">
        <v>24251</v>
      </c>
      <c r="V5" s="33" t="s">
        <v>20</v>
      </c>
      <c r="W5" s="142">
        <v>99</v>
      </c>
      <c r="X5" s="142">
        <v>100</v>
      </c>
      <c r="Y5" s="142" t="s">
        <v>573</v>
      </c>
      <c r="Z5" s="142" t="s">
        <v>564</v>
      </c>
      <c r="AA5" s="142">
        <f>AVERAGE(1445,1602)</f>
        <v>1523.5</v>
      </c>
      <c r="AB5" s="142" t="s">
        <v>27</v>
      </c>
      <c r="AC5" s="142"/>
      <c r="AD5" s="142" t="s">
        <v>565</v>
      </c>
      <c r="AE5" s="142">
        <v>37863</v>
      </c>
    </row>
    <row r="6" spans="3:31" ht="15.75" customHeight="1">
      <c r="C6" s="35">
        <v>21.5</v>
      </c>
      <c r="D6" s="35">
        <v>4294.04</v>
      </c>
      <c r="E6" s="121">
        <v>10.7</v>
      </c>
      <c r="F6" s="121"/>
      <c r="G6" s="35">
        <v>42.5</v>
      </c>
      <c r="H6" s="35">
        <v>1647.41</v>
      </c>
      <c r="I6" s="35">
        <v>11.195</v>
      </c>
      <c r="K6" s="33" t="s">
        <v>20</v>
      </c>
      <c r="L6" s="142">
        <v>144</v>
      </c>
      <c r="M6" s="142">
        <v>145</v>
      </c>
      <c r="N6" s="142" t="s">
        <v>574</v>
      </c>
      <c r="O6" s="142" t="s">
        <v>575</v>
      </c>
      <c r="P6" s="151" t="s">
        <v>576</v>
      </c>
      <c r="Q6" s="142">
        <v>10047</v>
      </c>
      <c r="R6" s="142"/>
      <c r="S6" s="142" t="s">
        <v>295</v>
      </c>
      <c r="T6" s="142">
        <v>24252</v>
      </c>
      <c r="V6" s="33" t="s">
        <v>20</v>
      </c>
      <c r="W6" s="142">
        <v>238</v>
      </c>
      <c r="X6" s="142">
        <v>240</v>
      </c>
      <c r="Y6" s="142" t="s">
        <v>577</v>
      </c>
      <c r="Z6" s="142" t="s">
        <v>564</v>
      </c>
      <c r="AA6" s="142">
        <v>6684</v>
      </c>
      <c r="AB6" s="142"/>
      <c r="AC6" s="142"/>
      <c r="AD6" s="142" t="s">
        <v>565</v>
      </c>
      <c r="AE6" s="142">
        <v>37864</v>
      </c>
    </row>
    <row r="7" spans="3:31" ht="15.75" customHeight="1">
      <c r="C7" s="35">
        <v>23.5</v>
      </c>
      <c r="D7" s="35">
        <v>4418.23</v>
      </c>
      <c r="E7" s="121">
        <v>11</v>
      </c>
      <c r="F7" s="121"/>
      <c r="G7" s="35">
        <v>52.5</v>
      </c>
      <c r="H7" s="35">
        <v>1868.61</v>
      </c>
      <c r="I7" s="35">
        <v>10.8327</v>
      </c>
      <c r="K7" s="33" t="s">
        <v>20</v>
      </c>
      <c r="L7" s="142">
        <v>156</v>
      </c>
      <c r="M7" s="142">
        <v>157</v>
      </c>
      <c r="N7" s="142" t="s">
        <v>578</v>
      </c>
      <c r="O7" s="142">
        <v>100</v>
      </c>
      <c r="P7" s="151" t="s">
        <v>579</v>
      </c>
      <c r="Q7" s="142">
        <v>10591</v>
      </c>
      <c r="R7" s="142"/>
      <c r="S7" s="142" t="s">
        <v>565</v>
      </c>
      <c r="T7" s="142">
        <v>37856</v>
      </c>
      <c r="V7" s="33" t="s">
        <v>20</v>
      </c>
      <c r="W7" s="142">
        <v>326</v>
      </c>
      <c r="X7" s="142">
        <v>327</v>
      </c>
      <c r="Y7" s="142" t="s">
        <v>580</v>
      </c>
      <c r="Z7" s="142" t="s">
        <v>581</v>
      </c>
      <c r="AA7" s="142">
        <v>9510</v>
      </c>
      <c r="AB7" s="142"/>
      <c r="AC7" s="142"/>
      <c r="AD7" s="142" t="s">
        <v>565</v>
      </c>
      <c r="AE7" s="142">
        <v>37865</v>
      </c>
    </row>
    <row r="8" spans="3:22" ht="15.75" customHeight="1">
      <c r="C8" s="35">
        <v>24.5</v>
      </c>
      <c r="D8" s="35">
        <v>4479.94</v>
      </c>
      <c r="E8" s="121">
        <v>11.2</v>
      </c>
      <c r="F8" s="121"/>
      <c r="G8" s="35">
        <v>62.5</v>
      </c>
      <c r="H8" s="35">
        <v>2067.6</v>
      </c>
      <c r="I8" s="35">
        <v>11.3667</v>
      </c>
      <c r="K8" s="33" t="s">
        <v>20</v>
      </c>
      <c r="L8" s="142">
        <v>161</v>
      </c>
      <c r="M8" s="142">
        <v>162</v>
      </c>
      <c r="N8" s="142" t="s">
        <v>582</v>
      </c>
      <c r="O8" s="142">
        <v>100</v>
      </c>
      <c r="P8" s="151" t="s">
        <v>583</v>
      </c>
      <c r="Q8" s="142">
        <v>10912</v>
      </c>
      <c r="R8" s="142"/>
      <c r="S8" s="142" t="s">
        <v>565</v>
      </c>
      <c r="T8" s="142">
        <v>37857</v>
      </c>
      <c r="V8" s="34"/>
    </row>
    <row r="9" spans="3:22" ht="15.75" customHeight="1">
      <c r="C9" s="35">
        <v>28.5</v>
      </c>
      <c r="D9" s="35">
        <v>4724.78</v>
      </c>
      <c r="E9" s="121">
        <v>10.6</v>
      </c>
      <c r="F9" s="121"/>
      <c r="G9" s="35">
        <v>72.5</v>
      </c>
      <c r="H9" s="35">
        <v>2249.45</v>
      </c>
      <c r="I9" s="35">
        <v>10.5645</v>
      </c>
      <c r="K9" s="33" t="s">
        <v>20</v>
      </c>
      <c r="L9" s="142">
        <v>217</v>
      </c>
      <c r="M9" s="142">
        <v>220</v>
      </c>
      <c r="N9" s="142" t="s">
        <v>584</v>
      </c>
      <c r="O9" s="142">
        <v>100</v>
      </c>
      <c r="P9" s="151" t="s">
        <v>585</v>
      </c>
      <c r="Q9" s="142">
        <v>14124</v>
      </c>
      <c r="R9" s="142"/>
      <c r="S9" s="142" t="s">
        <v>565</v>
      </c>
      <c r="T9" s="142">
        <v>37858</v>
      </c>
      <c r="V9" s="34"/>
    </row>
    <row r="10" spans="3:22" ht="15.75" customHeight="1">
      <c r="C10" s="35">
        <v>32.5</v>
      </c>
      <c r="D10" s="35">
        <v>4967.63</v>
      </c>
      <c r="E10" s="121">
        <v>11.1</v>
      </c>
      <c r="F10" s="121"/>
      <c r="G10" s="35">
        <v>82.5</v>
      </c>
      <c r="H10" s="35">
        <v>2574.13</v>
      </c>
      <c r="I10" s="35">
        <v>11.4395</v>
      </c>
      <c r="J10" s="34"/>
      <c r="K10" s="33" t="s">
        <v>20</v>
      </c>
      <c r="L10" s="142">
        <v>226</v>
      </c>
      <c r="M10" s="142">
        <v>228</v>
      </c>
      <c r="N10" s="142" t="s">
        <v>586</v>
      </c>
      <c r="O10" s="142">
        <v>310</v>
      </c>
      <c r="P10" s="151" t="s">
        <v>587</v>
      </c>
      <c r="Q10" s="142">
        <v>14405</v>
      </c>
      <c r="R10" s="142"/>
      <c r="S10" s="142" t="s">
        <v>565</v>
      </c>
      <c r="T10" s="142">
        <v>37859</v>
      </c>
      <c r="U10" s="34"/>
      <c r="V10" s="34"/>
    </row>
    <row r="11" spans="3:22" ht="15.75" customHeight="1">
      <c r="C11" s="35">
        <v>37.5</v>
      </c>
      <c r="D11" s="35">
        <v>5266.41</v>
      </c>
      <c r="E11" s="121">
        <v>10.6</v>
      </c>
      <c r="F11" s="121"/>
      <c r="G11" s="35">
        <v>92.5</v>
      </c>
      <c r="H11" s="35">
        <v>3000.43</v>
      </c>
      <c r="I11" s="35">
        <v>9.80997</v>
      </c>
      <c r="J11" s="34"/>
      <c r="K11" s="33" t="s">
        <v>20</v>
      </c>
      <c r="L11" s="142">
        <v>245</v>
      </c>
      <c r="M11" s="142">
        <v>246</v>
      </c>
      <c r="N11" s="142" t="s">
        <v>588</v>
      </c>
      <c r="O11" s="142">
        <v>120</v>
      </c>
      <c r="P11" s="151" t="s">
        <v>589</v>
      </c>
      <c r="Q11" s="142">
        <v>15001</v>
      </c>
      <c r="R11" s="142"/>
      <c r="S11" s="142" t="s">
        <v>565</v>
      </c>
      <c r="T11" s="142">
        <v>37860</v>
      </c>
      <c r="U11" s="34"/>
      <c r="V11" s="34"/>
    </row>
    <row r="12" spans="3:22" ht="14.25" customHeight="1">
      <c r="C12" s="35">
        <v>42.5</v>
      </c>
      <c r="D12" s="35">
        <v>5560.28</v>
      </c>
      <c r="E12" s="121">
        <v>10.2</v>
      </c>
      <c r="F12" s="121"/>
      <c r="G12" s="35">
        <v>102.5</v>
      </c>
      <c r="H12" s="35">
        <v>3376.11</v>
      </c>
      <c r="I12" s="35">
        <v>10.9183</v>
      </c>
      <c r="J12" s="34"/>
      <c r="L12" s="146"/>
      <c r="M12" s="146"/>
      <c r="N12" s="40"/>
      <c r="O12" s="40"/>
      <c r="P12" s="142"/>
      <c r="Q12" s="142"/>
      <c r="R12" s="142"/>
      <c r="U12" s="34"/>
      <c r="V12" s="34"/>
    </row>
    <row r="13" spans="3:22" ht="14.25" customHeight="1">
      <c r="C13" s="35">
        <v>47.5</v>
      </c>
      <c r="D13" s="35">
        <v>5845.35</v>
      </c>
      <c r="E13" s="121">
        <v>10.9</v>
      </c>
      <c r="F13" s="121"/>
      <c r="G13" s="35">
        <v>122.5</v>
      </c>
      <c r="H13" s="35">
        <v>4029.89</v>
      </c>
      <c r="I13" s="35">
        <v>11.3618</v>
      </c>
      <c r="J13" s="34"/>
      <c r="K13" s="33" t="s">
        <v>6</v>
      </c>
      <c r="L13" s="149"/>
      <c r="M13" s="149"/>
      <c r="N13" s="142"/>
      <c r="O13" s="142"/>
      <c r="P13" s="151"/>
      <c r="Q13" s="142"/>
      <c r="R13" s="142"/>
      <c r="S13" s="142"/>
      <c r="T13" s="142"/>
      <c r="U13" s="34"/>
      <c r="V13" s="34"/>
    </row>
    <row r="14" spans="3:22" ht="14.25" customHeight="1">
      <c r="C14" s="35">
        <v>52.5</v>
      </c>
      <c r="D14" s="35">
        <v>6124.72</v>
      </c>
      <c r="E14" s="121">
        <v>10.8</v>
      </c>
      <c r="F14" s="121"/>
      <c r="G14" s="35">
        <v>132.5</v>
      </c>
      <c r="H14" s="35">
        <v>4321.74</v>
      </c>
      <c r="I14" s="35">
        <v>10.6215</v>
      </c>
      <c r="J14" s="34"/>
      <c r="K14" s="146" t="s">
        <v>590</v>
      </c>
      <c r="L14" s="142"/>
      <c r="M14" s="142"/>
      <c r="N14" s="142"/>
      <c r="O14" s="142"/>
      <c r="P14" s="151"/>
      <c r="Q14" s="142"/>
      <c r="R14" s="142"/>
      <c r="S14" s="142"/>
      <c r="T14" s="142"/>
      <c r="U14" s="34"/>
      <c r="V14" s="34"/>
    </row>
    <row r="15" spans="3:22" ht="14.25" customHeight="1">
      <c r="C15" s="35">
        <v>57.5</v>
      </c>
      <c r="D15" s="35">
        <v>6399.87</v>
      </c>
      <c r="E15" s="121">
        <v>10.8</v>
      </c>
      <c r="F15" s="121"/>
      <c r="G15" s="35">
        <v>142.5</v>
      </c>
      <c r="H15" s="35">
        <v>4594.24</v>
      </c>
      <c r="I15" s="35">
        <v>10.9206</v>
      </c>
      <c r="J15" s="34"/>
      <c r="L15" s="142"/>
      <c r="M15" s="142"/>
      <c r="N15" s="142"/>
      <c r="O15" s="142"/>
      <c r="P15" s="151"/>
      <c r="Q15" s="142"/>
      <c r="R15" s="142"/>
      <c r="S15" s="142"/>
      <c r="T15" s="142"/>
      <c r="U15" s="34"/>
      <c r="V15" s="34"/>
    </row>
    <row r="16" spans="3:22" ht="14.25" customHeight="1">
      <c r="C16" s="35">
        <v>62.5</v>
      </c>
      <c r="D16" s="35">
        <v>6671.32</v>
      </c>
      <c r="E16" s="121">
        <v>11.3</v>
      </c>
      <c r="F16" s="121"/>
      <c r="G16" s="35">
        <v>152.5</v>
      </c>
      <c r="H16" s="35">
        <v>4852.17</v>
      </c>
      <c r="I16" s="35">
        <v>10.6352</v>
      </c>
      <c r="J16" s="34"/>
      <c r="L16" s="142"/>
      <c r="M16" s="142"/>
      <c r="N16" s="142"/>
      <c r="O16" s="142"/>
      <c r="P16" s="151"/>
      <c r="Q16" s="142"/>
      <c r="R16" s="142"/>
      <c r="S16" s="142"/>
      <c r="T16" s="142"/>
      <c r="U16" s="34"/>
      <c r="V16" s="34"/>
    </row>
    <row r="17" spans="3:22" ht="14.25" customHeight="1">
      <c r="C17" s="35">
        <v>67.5</v>
      </c>
      <c r="D17" s="35">
        <v>6938.51</v>
      </c>
      <c r="E17" s="121">
        <v>10.7</v>
      </c>
      <c r="F17" s="121"/>
      <c r="G17" s="35">
        <v>162.5</v>
      </c>
      <c r="H17" s="35">
        <v>5096.38</v>
      </c>
      <c r="I17" s="35">
        <v>10.2536</v>
      </c>
      <c r="J17" s="34"/>
      <c r="L17" s="142"/>
      <c r="M17" s="142"/>
      <c r="N17" s="142"/>
      <c r="O17" s="142"/>
      <c r="P17" s="151"/>
      <c r="Q17" s="142"/>
      <c r="R17" s="142"/>
      <c r="S17" s="142"/>
      <c r="T17" s="142"/>
      <c r="U17" s="34"/>
      <c r="V17" s="34"/>
    </row>
    <row r="18" spans="3:22" ht="12.75" customHeight="1">
      <c r="C18" s="35">
        <v>72.5</v>
      </c>
      <c r="D18" s="35">
        <v>7201.93</v>
      </c>
      <c r="E18" s="121">
        <v>11.3</v>
      </c>
      <c r="F18" s="121"/>
      <c r="G18" s="35">
        <v>172.5</v>
      </c>
      <c r="H18" s="35">
        <v>5329.21</v>
      </c>
      <c r="I18" s="35">
        <v>10.482</v>
      </c>
      <c r="J18" s="34"/>
      <c r="K18" s="34"/>
      <c r="U18" s="34"/>
      <c r="V18" s="34"/>
    </row>
    <row r="19" spans="3:22" ht="12.75" customHeight="1">
      <c r="C19" s="35">
        <v>77.5</v>
      </c>
      <c r="D19" s="35">
        <v>7442.17</v>
      </c>
      <c r="E19" s="121">
        <v>10.3</v>
      </c>
      <c r="F19" s="121"/>
      <c r="G19" s="35">
        <v>182.5</v>
      </c>
      <c r="H19" s="35">
        <v>5554.11</v>
      </c>
      <c r="I19" s="35">
        <v>10.6511</v>
      </c>
      <c r="J19" s="34"/>
      <c r="K19" s="34"/>
      <c r="U19" s="34"/>
      <c r="V19" s="34"/>
    </row>
    <row r="20" spans="3:22" ht="12.75" customHeight="1">
      <c r="C20" s="35">
        <v>81.5</v>
      </c>
      <c r="D20" s="35">
        <v>7609.02</v>
      </c>
      <c r="E20" s="121">
        <v>11</v>
      </c>
      <c r="F20" s="121"/>
      <c r="G20" s="35">
        <v>202.5</v>
      </c>
      <c r="H20" s="35">
        <v>5978.39</v>
      </c>
      <c r="I20" s="35">
        <v>11.0422</v>
      </c>
      <c r="J20" s="34"/>
      <c r="K20" s="34"/>
      <c r="U20" s="34"/>
      <c r="V20" s="34"/>
    </row>
    <row r="21" spans="3:22" ht="12.75" customHeight="1">
      <c r="C21" s="35">
        <v>82.5</v>
      </c>
      <c r="D21" s="35">
        <v>7650.73</v>
      </c>
      <c r="E21" s="121">
        <v>10.9</v>
      </c>
      <c r="F21" s="121"/>
      <c r="G21" s="35">
        <v>212.5</v>
      </c>
      <c r="H21" s="35">
        <v>6179.93</v>
      </c>
      <c r="I21" s="35">
        <v>10.6579</v>
      </c>
      <c r="J21" s="34"/>
      <c r="K21" s="34"/>
      <c r="U21" s="34"/>
      <c r="V21" s="34"/>
    </row>
    <row r="22" spans="3:22" ht="12.75" customHeight="1">
      <c r="C22" s="35">
        <v>83.5</v>
      </c>
      <c r="D22" s="35">
        <v>7692.43</v>
      </c>
      <c r="E22" s="121">
        <v>10.7</v>
      </c>
      <c r="F22" s="121"/>
      <c r="G22" s="35">
        <v>222.5</v>
      </c>
      <c r="H22" s="35">
        <v>6374.85</v>
      </c>
      <c r="I22" s="35">
        <v>10.2798</v>
      </c>
      <c r="J22" s="34"/>
      <c r="K22" s="34"/>
      <c r="U22" s="34"/>
      <c r="V22" s="34"/>
    </row>
    <row r="23" spans="3:22" ht="12.75" customHeight="1">
      <c r="C23" s="35">
        <v>92.5</v>
      </c>
      <c r="D23" s="35">
        <v>8059.97</v>
      </c>
      <c r="E23" s="121">
        <v>10.1</v>
      </c>
      <c r="F23" s="121"/>
      <c r="G23" s="35">
        <v>232.5</v>
      </c>
      <c r="H23" s="35">
        <v>6564.21</v>
      </c>
      <c r="I23" s="35">
        <v>10.7763</v>
      </c>
      <c r="J23" s="34"/>
      <c r="K23" s="34"/>
      <c r="U23" s="34"/>
      <c r="V23" s="34"/>
    </row>
    <row r="24" spans="3:22" ht="12.75" customHeight="1">
      <c r="C24" s="35">
        <v>102.5</v>
      </c>
      <c r="D24" s="35">
        <v>8460.1</v>
      </c>
      <c r="E24" s="121">
        <v>10.1</v>
      </c>
      <c r="F24" s="121"/>
      <c r="G24" s="35">
        <v>242.5</v>
      </c>
      <c r="H24" s="35">
        <v>6818.58</v>
      </c>
      <c r="I24" s="35">
        <v>9.74516</v>
      </c>
      <c r="J24" s="34"/>
      <c r="K24" s="34"/>
      <c r="U24" s="34"/>
      <c r="V24" s="34"/>
    </row>
    <row r="25" spans="3:21" ht="12.75" customHeight="1">
      <c r="C25" s="35">
        <v>111.5</v>
      </c>
      <c r="D25" s="35">
        <v>8813.23</v>
      </c>
      <c r="E25" s="121">
        <v>11</v>
      </c>
      <c r="F25" s="121"/>
      <c r="G25" s="35">
        <v>262.5</v>
      </c>
      <c r="H25" s="35">
        <v>7542.71</v>
      </c>
      <c r="I25" s="35">
        <v>10.5571</v>
      </c>
      <c r="J25" s="34"/>
      <c r="K25" s="34"/>
      <c r="U25" s="34"/>
    </row>
    <row r="26" spans="3:21" ht="12.75" customHeight="1">
      <c r="C26" s="35">
        <v>112.5</v>
      </c>
      <c r="D26" s="35">
        <v>8852.2</v>
      </c>
      <c r="E26" s="121">
        <v>10.7</v>
      </c>
      <c r="F26" s="121"/>
      <c r="G26" s="35">
        <v>282.5</v>
      </c>
      <c r="H26" s="35">
        <v>8206.13</v>
      </c>
      <c r="I26" s="35">
        <v>10.7154</v>
      </c>
      <c r="J26" s="34"/>
      <c r="K26" s="34"/>
      <c r="U26" s="34"/>
    </row>
    <row r="27" spans="3:21" ht="12.75" customHeight="1">
      <c r="C27" s="35">
        <v>122.5</v>
      </c>
      <c r="D27" s="35">
        <v>9234.18</v>
      </c>
      <c r="E27" s="121">
        <v>10.2</v>
      </c>
      <c r="F27" s="121"/>
      <c r="G27" s="35">
        <v>292.5</v>
      </c>
      <c r="H27" s="35">
        <v>8519.48</v>
      </c>
      <c r="I27" s="35">
        <v>9.59814</v>
      </c>
      <c r="J27" s="34"/>
      <c r="K27" s="34"/>
      <c r="U27" s="34"/>
    </row>
    <row r="28" spans="3:21" ht="12.75" customHeight="1">
      <c r="C28" s="35">
        <v>127.5</v>
      </c>
      <c r="D28" s="35">
        <v>9422.81</v>
      </c>
      <c r="E28" s="121">
        <v>11</v>
      </c>
      <c r="F28" s="121"/>
      <c r="G28" s="35">
        <v>312.5</v>
      </c>
      <c r="H28" s="35">
        <v>9114.04</v>
      </c>
      <c r="I28" s="35">
        <v>10.2596</v>
      </c>
      <c r="J28" s="34"/>
      <c r="K28" s="34"/>
      <c r="U28" s="34"/>
    </row>
    <row r="29" spans="3:21" ht="12.75" customHeight="1">
      <c r="C29" s="35">
        <v>132.5</v>
      </c>
      <c r="D29" s="35">
        <v>9608.16</v>
      </c>
      <c r="E29" s="121">
        <v>10.5</v>
      </c>
      <c r="F29" s="121"/>
      <c r="G29" s="35">
        <v>322.5</v>
      </c>
      <c r="H29" s="35">
        <v>9398.24</v>
      </c>
      <c r="I29" s="35">
        <v>10.571</v>
      </c>
      <c r="J29" s="34"/>
      <c r="K29" s="34"/>
      <c r="U29" s="34"/>
    </row>
    <row r="30" spans="3:21" ht="12.75" customHeight="1">
      <c r="C30" s="35">
        <v>137.5</v>
      </c>
      <c r="D30" s="35">
        <v>9792.75</v>
      </c>
      <c r="E30" s="121">
        <v>11.2</v>
      </c>
      <c r="F30" s="121"/>
      <c r="G30" s="35">
        <v>332.5</v>
      </c>
      <c r="H30" s="35">
        <v>9597.24</v>
      </c>
      <c r="I30" s="35">
        <v>10.7407</v>
      </c>
      <c r="J30" s="34"/>
      <c r="K30" s="34"/>
      <c r="U30" s="34"/>
    </row>
    <row r="31" spans="3:21" ht="12.75" customHeight="1">
      <c r="C31" s="35">
        <v>142.5</v>
      </c>
      <c r="D31" s="35">
        <v>9974.82</v>
      </c>
      <c r="E31" s="121">
        <v>12.1</v>
      </c>
      <c r="F31" s="121"/>
      <c r="G31" s="35">
        <v>342.5</v>
      </c>
      <c r="H31" s="35">
        <v>9741.59</v>
      </c>
      <c r="I31" s="35">
        <v>11.2483</v>
      </c>
      <c r="J31" s="34"/>
      <c r="K31" s="34"/>
      <c r="U31" s="34"/>
    </row>
    <row r="32" spans="3:21" ht="12.75" customHeight="1">
      <c r="C32" s="35">
        <v>147.5</v>
      </c>
      <c r="D32" s="35">
        <v>10184.7</v>
      </c>
      <c r="E32" s="121">
        <v>12.7</v>
      </c>
      <c r="F32" s="121"/>
      <c r="G32" s="35">
        <v>352.5</v>
      </c>
      <c r="H32" s="35">
        <v>9883.85</v>
      </c>
      <c r="I32" s="35">
        <v>12.641</v>
      </c>
      <c r="J32" s="34"/>
      <c r="K32" s="34"/>
      <c r="U32" s="34"/>
    </row>
    <row r="33" spans="3:21" ht="12.75" customHeight="1">
      <c r="C33" s="35">
        <v>152.5</v>
      </c>
      <c r="D33" s="35">
        <v>10411.4</v>
      </c>
      <c r="E33" s="121">
        <v>12.5</v>
      </c>
      <c r="F33" s="121"/>
      <c r="J33" s="34"/>
      <c r="K33" s="34"/>
      <c r="U33" s="34"/>
    </row>
    <row r="34" spans="3:21" ht="12.75" customHeight="1">
      <c r="C34" s="35">
        <v>157.5</v>
      </c>
      <c r="D34" s="35">
        <v>10655.6</v>
      </c>
      <c r="E34" s="121">
        <v>12.3</v>
      </c>
      <c r="F34" s="121"/>
      <c r="J34" s="34"/>
      <c r="K34" s="34"/>
      <c r="U34" s="34"/>
    </row>
    <row r="35" spans="3:6" ht="12.75" customHeight="1">
      <c r="C35" s="35">
        <v>162.5</v>
      </c>
      <c r="D35" s="35">
        <v>10974.6</v>
      </c>
      <c r="E35" s="121">
        <v>12.5</v>
      </c>
      <c r="F35" s="121"/>
    </row>
    <row r="36" spans="3:6" ht="12.75" customHeight="1">
      <c r="C36" s="35">
        <v>165.5</v>
      </c>
      <c r="D36" s="35">
        <v>11158</v>
      </c>
      <c r="E36" s="121">
        <v>11.6</v>
      </c>
      <c r="F36" s="121"/>
    </row>
    <row r="37" spans="3:6" ht="12.75" customHeight="1">
      <c r="C37" s="35">
        <v>171.5</v>
      </c>
      <c r="D37" s="35">
        <v>11518.9</v>
      </c>
      <c r="E37" s="121">
        <v>10</v>
      </c>
      <c r="F37" s="121"/>
    </row>
    <row r="38" spans="3:6" ht="12.75" customHeight="1">
      <c r="C38" s="35">
        <v>172.5</v>
      </c>
      <c r="D38" s="35">
        <v>11579.8</v>
      </c>
      <c r="E38" s="121">
        <v>11.5</v>
      </c>
      <c r="F38" s="121"/>
    </row>
    <row r="39" spans="3:6" ht="12.75" customHeight="1">
      <c r="C39" s="35">
        <v>175.5</v>
      </c>
      <c r="D39" s="35">
        <v>11756.9</v>
      </c>
      <c r="E39" s="121">
        <v>10.8</v>
      </c>
      <c r="F39" s="121"/>
    </row>
    <row r="40" spans="3:6" ht="12.75" customHeight="1">
      <c r="C40" s="35">
        <v>178.5</v>
      </c>
      <c r="D40" s="35">
        <v>11932</v>
      </c>
      <c r="E40" s="121">
        <v>10.3</v>
      </c>
      <c r="F40" s="121"/>
    </row>
    <row r="41" spans="3:6" ht="12.75" customHeight="1">
      <c r="C41" s="35">
        <v>180.5</v>
      </c>
      <c r="D41" s="35">
        <v>12049.8</v>
      </c>
      <c r="E41" s="121">
        <v>11</v>
      </c>
      <c r="F41" s="121"/>
    </row>
    <row r="42" spans="3:6" ht="12.75" customHeight="1">
      <c r="C42" s="35">
        <v>182.5</v>
      </c>
      <c r="D42" s="35">
        <v>12165.5</v>
      </c>
      <c r="E42" s="121">
        <v>11.9</v>
      </c>
      <c r="F42" s="121"/>
    </row>
    <row r="43" spans="3:6" ht="12.75" customHeight="1">
      <c r="C43" s="35">
        <v>187.5</v>
      </c>
      <c r="D43" s="35">
        <v>12449.8</v>
      </c>
      <c r="E43" s="121">
        <v>12</v>
      </c>
      <c r="F43" s="121"/>
    </row>
    <row r="44" spans="3:6" ht="12.75" customHeight="1">
      <c r="C44" s="35">
        <v>192.5</v>
      </c>
      <c r="D44" s="35">
        <v>12731.5</v>
      </c>
      <c r="E44" s="121">
        <v>11.7</v>
      </c>
      <c r="F44" s="121"/>
    </row>
    <row r="45" spans="3:6" ht="12.75" customHeight="1">
      <c r="C45" s="35">
        <v>197.5</v>
      </c>
      <c r="D45" s="35">
        <v>13008.3</v>
      </c>
      <c r="E45" s="121">
        <v>11</v>
      </c>
      <c r="F45" s="121"/>
    </row>
    <row r="46" spans="3:6" ht="12.75" customHeight="1">
      <c r="C46" s="35">
        <v>200.5</v>
      </c>
      <c r="D46" s="35">
        <v>13172.1</v>
      </c>
      <c r="E46" s="121">
        <v>9.9</v>
      </c>
      <c r="F46" s="121"/>
    </row>
    <row r="47" spans="3:6" ht="12.75" customHeight="1">
      <c r="C47" s="35">
        <v>202.5</v>
      </c>
      <c r="D47" s="35">
        <v>13280.2</v>
      </c>
      <c r="E47" s="121">
        <v>10.2</v>
      </c>
      <c r="F47" s="121"/>
    </row>
    <row r="48" spans="3:6" ht="12.75" customHeight="1">
      <c r="C48" s="35">
        <v>207.5</v>
      </c>
      <c r="D48" s="35">
        <v>13547.6</v>
      </c>
      <c r="E48" s="121">
        <v>10.4</v>
      </c>
      <c r="F48" s="121"/>
    </row>
    <row r="49" spans="3:6" ht="12.75" customHeight="1">
      <c r="C49" s="35">
        <v>212.5</v>
      </c>
      <c r="D49" s="35">
        <v>13812.3</v>
      </c>
      <c r="E49" s="121">
        <v>10.7</v>
      </c>
      <c r="F49" s="121"/>
    </row>
    <row r="50" spans="3:6" ht="12.75" customHeight="1">
      <c r="C50" s="35">
        <v>217.5</v>
      </c>
      <c r="D50" s="35">
        <v>14072.4</v>
      </c>
      <c r="E50" s="121">
        <v>10.9</v>
      </c>
      <c r="F50" s="121"/>
    </row>
    <row r="51" spans="3:6" ht="12.75" customHeight="1">
      <c r="C51" s="35">
        <v>222.5</v>
      </c>
      <c r="D51" s="35">
        <v>14256.8</v>
      </c>
      <c r="E51" s="121">
        <v>9.9</v>
      </c>
      <c r="F51" s="121"/>
    </row>
    <row r="52" spans="3:6" ht="12.75" customHeight="1">
      <c r="C52" s="35">
        <v>224.5</v>
      </c>
      <c r="D52" s="35">
        <v>14322.8</v>
      </c>
      <c r="E52" s="121">
        <v>9.7</v>
      </c>
      <c r="F52" s="121"/>
    </row>
    <row r="53" spans="3:6" ht="12.75" customHeight="1">
      <c r="C53" s="35">
        <v>225.5</v>
      </c>
      <c r="D53" s="35">
        <v>14355.8</v>
      </c>
      <c r="E53" s="121">
        <v>7.5</v>
      </c>
      <c r="F53" s="121"/>
    </row>
    <row r="54" spans="3:6" ht="12.75" customHeight="1">
      <c r="C54" s="35">
        <v>227.5</v>
      </c>
      <c r="D54" s="35">
        <v>14421.5</v>
      </c>
      <c r="E54" s="121">
        <v>6.7</v>
      </c>
      <c r="F54" s="121"/>
    </row>
    <row r="55" spans="3:6" ht="12.75" customHeight="1">
      <c r="C55" s="35">
        <v>232.5</v>
      </c>
      <c r="D55" s="35">
        <v>14584.1</v>
      </c>
      <c r="E55" s="121">
        <v>6.9</v>
      </c>
      <c r="F55" s="121"/>
    </row>
    <row r="56" spans="3:6" ht="12.75" customHeight="1">
      <c r="C56" s="35">
        <v>235.5</v>
      </c>
      <c r="D56" s="35">
        <v>14681.2</v>
      </c>
      <c r="E56" s="121">
        <v>9.3</v>
      </c>
      <c r="F56" s="121"/>
    </row>
    <row r="57" spans="3:6" ht="12.75" customHeight="1">
      <c r="C57" s="35">
        <v>237.5</v>
      </c>
      <c r="D57" s="35">
        <v>14745.3</v>
      </c>
      <c r="E57" s="121">
        <v>8.5</v>
      </c>
      <c r="F57" s="121"/>
    </row>
    <row r="58" spans="3:6" ht="12.75" customHeight="1">
      <c r="C58" s="35">
        <v>239.5</v>
      </c>
      <c r="D58" s="35">
        <v>14809.5</v>
      </c>
      <c r="E58" s="121">
        <v>7.5</v>
      </c>
      <c r="F58" s="121"/>
    </row>
    <row r="59" spans="3:6" ht="12.75" customHeight="1">
      <c r="C59" s="35">
        <v>240.5</v>
      </c>
      <c r="D59" s="35">
        <v>14841.5</v>
      </c>
      <c r="E59" s="121">
        <v>6.7</v>
      </c>
      <c r="F59" s="121"/>
    </row>
    <row r="60" spans="3:6" ht="12.75" customHeight="1">
      <c r="C60" s="35">
        <v>242.5</v>
      </c>
      <c r="D60" s="35">
        <v>14905.2</v>
      </c>
      <c r="E60" s="121">
        <v>6.6</v>
      </c>
      <c r="F60" s="121"/>
    </row>
    <row r="61" spans="3:6" ht="12.75" customHeight="1">
      <c r="C61" s="35">
        <v>244.5</v>
      </c>
      <c r="D61" s="35">
        <v>14968.8</v>
      </c>
      <c r="E61" s="121">
        <v>7.5</v>
      </c>
      <c r="F61" s="121"/>
    </row>
    <row r="62" spans="3:6" ht="12.75" customHeight="1">
      <c r="C62" s="35">
        <v>246.5</v>
      </c>
      <c r="D62" s="35">
        <v>15036.2</v>
      </c>
      <c r="E62" s="121">
        <v>7.5</v>
      </c>
      <c r="F62" s="121"/>
    </row>
    <row r="63" spans="3:6" ht="12.75" customHeight="1">
      <c r="C63" s="35">
        <v>247.5</v>
      </c>
      <c r="D63" s="35">
        <v>15072.3</v>
      </c>
      <c r="E63" s="121">
        <v>5.9</v>
      </c>
      <c r="F63" s="121"/>
    </row>
    <row r="64" spans="3:6" ht="12.75" customHeight="1">
      <c r="C64" s="35">
        <v>249.5</v>
      </c>
      <c r="D64" s="35">
        <v>15143.1</v>
      </c>
      <c r="E64" s="121">
        <v>8.4</v>
      </c>
      <c r="F64" s="121"/>
    </row>
    <row r="65" spans="3:6" ht="12.75" customHeight="1">
      <c r="C65" s="35">
        <v>251.5</v>
      </c>
      <c r="D65" s="35">
        <v>15213.7</v>
      </c>
      <c r="E65" s="121">
        <v>8.5</v>
      </c>
      <c r="F65" s="121"/>
    </row>
    <row r="66" spans="3:6" ht="12.75" customHeight="1">
      <c r="C66" s="35">
        <v>252.5</v>
      </c>
      <c r="D66" s="35">
        <v>15249</v>
      </c>
      <c r="E66" s="121">
        <v>10</v>
      </c>
      <c r="F66" s="121"/>
    </row>
    <row r="67" spans="3:6" ht="12.75" customHeight="1">
      <c r="C67" s="35">
        <v>254.5</v>
      </c>
      <c r="D67" s="35">
        <v>15319.5</v>
      </c>
      <c r="E67" s="121">
        <v>8.6</v>
      </c>
      <c r="F67" s="121"/>
    </row>
    <row r="68" spans="3:6" ht="12.75" customHeight="1">
      <c r="C68" s="35">
        <v>257.5</v>
      </c>
      <c r="D68" s="35">
        <v>15424.5</v>
      </c>
      <c r="E68" s="121">
        <v>7</v>
      </c>
      <c r="F68" s="121"/>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1:S67"/>
  <sheetViews>
    <sheetView zoomScale="60" zoomScaleNormal="60" zoomScalePageLayoutView="0" workbookViewId="0" topLeftCell="A1">
      <selection activeCell="A2" sqref="A2"/>
    </sheetView>
  </sheetViews>
  <sheetFormatPr defaultColWidth="13.28125" defaultRowHeight="15.75" customHeight="1"/>
  <cols>
    <col min="1" max="1" width="13.28125" style="9" customWidth="1"/>
    <col min="2" max="4" width="13.7109375" style="12" customWidth="1"/>
    <col min="5" max="16384" width="13.28125" style="9" customWidth="1"/>
  </cols>
  <sheetData>
    <row r="1" spans="1:19" ht="41.25" customHeight="1">
      <c r="A1" s="9" t="s">
        <v>0</v>
      </c>
      <c r="B1" s="62" t="s">
        <v>151</v>
      </c>
      <c r="C1" s="62" t="s">
        <v>591</v>
      </c>
      <c r="D1" s="62" t="s">
        <v>592</v>
      </c>
      <c r="F1" s="152" t="s">
        <v>7</v>
      </c>
      <c r="G1" s="9" t="s">
        <v>8</v>
      </c>
      <c r="H1" s="63" t="s">
        <v>9</v>
      </c>
      <c r="I1" s="64" t="s">
        <v>10</v>
      </c>
      <c r="J1" s="64" t="s">
        <v>11</v>
      </c>
      <c r="K1" s="65" t="s">
        <v>60</v>
      </c>
      <c r="L1" s="65" t="s">
        <v>160</v>
      </c>
      <c r="M1" s="65" t="s">
        <v>61</v>
      </c>
      <c r="N1" s="63" t="s">
        <v>287</v>
      </c>
      <c r="O1" s="63" t="s">
        <v>288</v>
      </c>
      <c r="P1" s="63" t="s">
        <v>15</v>
      </c>
      <c r="Q1" s="63" t="s">
        <v>16</v>
      </c>
      <c r="R1" s="63" t="s">
        <v>17</v>
      </c>
      <c r="S1" s="65"/>
    </row>
    <row r="2" spans="1:19" ht="15" customHeight="1">
      <c r="A2" s="9" t="s">
        <v>593</v>
      </c>
      <c r="B2" s="79">
        <v>0</v>
      </c>
      <c r="C2" s="79">
        <v>12.711</v>
      </c>
      <c r="D2" s="79">
        <v>354.776</v>
      </c>
      <c r="G2" s="9" t="s">
        <v>68</v>
      </c>
      <c r="H2" s="65" t="s">
        <v>68</v>
      </c>
      <c r="I2" s="66">
        <v>0</v>
      </c>
      <c r="J2" s="66"/>
      <c r="K2" s="65"/>
      <c r="L2" s="65"/>
      <c r="M2" s="65">
        <v>-47</v>
      </c>
      <c r="N2" s="67"/>
      <c r="O2" s="67"/>
      <c r="P2" s="67"/>
      <c r="Q2" s="67"/>
      <c r="R2" s="10" t="s">
        <v>594</v>
      </c>
      <c r="S2" s="65"/>
    </row>
    <row r="3" spans="2:19" ht="12.75" customHeight="1">
      <c r="B3" s="79">
        <v>0.89331150726002</v>
      </c>
      <c r="C3" s="79">
        <v>12.2388</v>
      </c>
      <c r="D3" s="79">
        <v>340.923</v>
      </c>
      <c r="G3" s="9" t="s">
        <v>20</v>
      </c>
      <c r="H3" s="65" t="s">
        <v>595</v>
      </c>
      <c r="I3" s="9">
        <v>34</v>
      </c>
      <c r="J3" s="65">
        <v>36</v>
      </c>
      <c r="K3" s="12">
        <v>1490</v>
      </c>
      <c r="L3" s="12">
        <v>40</v>
      </c>
      <c r="M3" s="12"/>
      <c r="N3" s="65">
        <v>1302</v>
      </c>
      <c r="O3" s="65">
        <v>1420</v>
      </c>
      <c r="P3" s="9" t="s">
        <v>596</v>
      </c>
      <c r="Q3" s="9" t="s">
        <v>27</v>
      </c>
      <c r="R3" s="10" t="s">
        <v>597</v>
      </c>
      <c r="S3" s="65"/>
    </row>
    <row r="4" spans="2:19" ht="12.75" customHeight="1">
      <c r="B4" s="79">
        <v>3.42365491451312</v>
      </c>
      <c r="C4" s="79">
        <v>11.9894</v>
      </c>
      <c r="D4" s="79">
        <v>356.102</v>
      </c>
      <c r="G4" s="9" t="s">
        <v>20</v>
      </c>
      <c r="H4" s="65" t="s">
        <v>598</v>
      </c>
      <c r="I4" s="9">
        <v>69</v>
      </c>
      <c r="J4" s="65">
        <v>71</v>
      </c>
      <c r="K4" s="12">
        <v>2440</v>
      </c>
      <c r="L4" s="12">
        <v>40</v>
      </c>
      <c r="M4" s="12"/>
      <c r="N4" s="65">
        <v>2355</v>
      </c>
      <c r="O4" s="65">
        <v>2547</v>
      </c>
      <c r="P4" s="9" t="s">
        <v>596</v>
      </c>
      <c r="R4" s="10"/>
      <c r="S4" s="65"/>
    </row>
    <row r="5" spans="2:19" ht="12.75" customHeight="1">
      <c r="B5" s="79">
        <v>6.55190470666815</v>
      </c>
      <c r="C5" s="79">
        <v>12.8826</v>
      </c>
      <c r="D5" s="79">
        <v>335.584</v>
      </c>
      <c r="G5" s="9" t="s">
        <v>20</v>
      </c>
      <c r="H5" s="65" t="s">
        <v>599</v>
      </c>
      <c r="I5" s="9">
        <v>106</v>
      </c>
      <c r="J5" s="65">
        <v>107</v>
      </c>
      <c r="K5" s="12">
        <v>3570</v>
      </c>
      <c r="L5" s="12">
        <v>40</v>
      </c>
      <c r="M5" s="12"/>
      <c r="N5" s="65">
        <v>3816</v>
      </c>
      <c r="O5" s="65">
        <v>3978</v>
      </c>
      <c r="P5" s="9" t="s">
        <v>596</v>
      </c>
      <c r="R5" s="65"/>
      <c r="S5" s="65"/>
    </row>
    <row r="6" spans="2:19" ht="12.75" customHeight="1">
      <c r="B6" s="79">
        <v>10.2769136514334</v>
      </c>
      <c r="C6" s="79">
        <v>11.969</v>
      </c>
      <c r="D6" s="79">
        <v>406.367</v>
      </c>
      <c r="G6" s="9" t="s">
        <v>20</v>
      </c>
      <c r="H6" s="65" t="s">
        <v>600</v>
      </c>
      <c r="I6" s="9">
        <v>149</v>
      </c>
      <c r="J6" s="65">
        <v>153</v>
      </c>
      <c r="K6" s="12">
        <v>5350</v>
      </c>
      <c r="L6" s="12">
        <v>50</v>
      </c>
      <c r="M6" s="12"/>
      <c r="N6" s="65">
        <v>5996</v>
      </c>
      <c r="O6" s="65">
        <v>6221</v>
      </c>
      <c r="P6" s="9" t="s">
        <v>596</v>
      </c>
      <c r="R6" s="65"/>
      <c r="S6" s="65"/>
    </row>
    <row r="7" spans="2:19" ht="12.75" customHeight="1">
      <c r="B7" s="79">
        <v>14.599058025671</v>
      </c>
      <c r="C7" s="79">
        <v>11.9043</v>
      </c>
      <c r="D7" s="79">
        <v>317.171</v>
      </c>
      <c r="G7" s="9" t="s">
        <v>20</v>
      </c>
      <c r="H7" s="65" t="s">
        <v>601</v>
      </c>
      <c r="I7" s="9">
        <v>221</v>
      </c>
      <c r="J7" s="65">
        <v>223</v>
      </c>
      <c r="K7" s="12">
        <v>9540</v>
      </c>
      <c r="L7" s="12">
        <v>80</v>
      </c>
      <c r="M7" s="12"/>
      <c r="N7" s="65">
        <v>10652</v>
      </c>
      <c r="O7" s="65">
        <v>11162</v>
      </c>
      <c r="P7" s="9" t="s">
        <v>596</v>
      </c>
      <c r="R7" s="65"/>
      <c r="S7" s="65"/>
    </row>
    <row r="8" spans="2:19" ht="12.75" customHeight="1">
      <c r="B8" s="79">
        <v>19.5169954436188</v>
      </c>
      <c r="C8" s="79">
        <v>12.683</v>
      </c>
      <c r="D8" s="79">
        <v>322.155</v>
      </c>
      <c r="G8" s="9" t="s">
        <v>20</v>
      </c>
      <c r="H8" s="65" t="s">
        <v>602</v>
      </c>
      <c r="I8" s="9">
        <v>256</v>
      </c>
      <c r="J8" s="65">
        <v>259</v>
      </c>
      <c r="K8" s="12">
        <v>9650</v>
      </c>
      <c r="L8" s="12">
        <v>70</v>
      </c>
      <c r="M8" s="12"/>
      <c r="N8" s="65">
        <v>10767</v>
      </c>
      <c r="O8" s="65">
        <v>11202</v>
      </c>
      <c r="P8" s="9" t="s">
        <v>603</v>
      </c>
      <c r="R8" s="67"/>
      <c r="S8" s="65"/>
    </row>
    <row r="9" spans="2:19" ht="12.75" customHeight="1">
      <c r="B9" s="79">
        <v>25.030540162883</v>
      </c>
      <c r="C9" s="79">
        <v>11.8611</v>
      </c>
      <c r="D9" s="79">
        <v>350.509</v>
      </c>
      <c r="G9" s="9" t="s">
        <v>20</v>
      </c>
      <c r="H9" s="65" t="s">
        <v>604</v>
      </c>
      <c r="I9" s="9">
        <v>278</v>
      </c>
      <c r="J9" s="65">
        <v>281</v>
      </c>
      <c r="K9" s="12">
        <v>11120</v>
      </c>
      <c r="L9" s="12">
        <v>90</v>
      </c>
      <c r="M9" s="12"/>
      <c r="N9" s="65">
        <v>12889</v>
      </c>
      <c r="O9" s="65">
        <v>13189</v>
      </c>
      <c r="P9" s="9" t="s">
        <v>596</v>
      </c>
      <c r="R9" s="67"/>
      <c r="S9" s="65"/>
    </row>
    <row r="10" spans="2:19" ht="12.75" customHeight="1">
      <c r="B10" s="79">
        <v>45.1326154399803</v>
      </c>
      <c r="C10" s="79">
        <v>12.0712</v>
      </c>
      <c r="D10" s="79">
        <v>327.588</v>
      </c>
      <c r="H10" s="65"/>
      <c r="I10" s="65"/>
      <c r="J10" s="65"/>
      <c r="K10" s="65"/>
      <c r="L10" s="65"/>
      <c r="M10" s="65"/>
      <c r="N10" s="38"/>
      <c r="O10" s="38"/>
      <c r="P10" s="67"/>
      <c r="Q10" s="67"/>
      <c r="R10" s="67"/>
      <c r="S10" s="65"/>
    </row>
    <row r="11" spans="2:19" ht="12.75" customHeight="1">
      <c r="B11" s="79">
        <v>60.6062728260721</v>
      </c>
      <c r="C11" s="79">
        <v>12.4092</v>
      </c>
      <c r="D11" s="79">
        <v>367.241</v>
      </c>
      <c r="H11" s="10" t="s">
        <v>6</v>
      </c>
      <c r="I11" s="65"/>
      <c r="J11" s="65"/>
      <c r="K11" s="65"/>
      <c r="L11" s="65"/>
      <c r="M11" s="65"/>
      <c r="N11" s="38"/>
      <c r="O11" s="38"/>
      <c r="P11" s="67"/>
      <c r="Q11" s="67"/>
      <c r="R11" s="67"/>
      <c r="S11" s="65"/>
    </row>
    <row r="12" spans="2:13" ht="12.75" customHeight="1">
      <c r="B12" s="79">
        <v>76.9614552807259</v>
      </c>
      <c r="C12" s="79">
        <v>12.3854</v>
      </c>
      <c r="D12" s="79">
        <v>397.408</v>
      </c>
      <c r="H12" s="10" t="s">
        <v>605</v>
      </c>
      <c r="K12" s="65"/>
      <c r="L12" s="65"/>
      <c r="M12" s="65"/>
    </row>
    <row r="13" spans="2:4" ht="12.75" customHeight="1">
      <c r="B13" s="79">
        <v>114.056169547023</v>
      </c>
      <c r="C13" s="79">
        <v>12.5553</v>
      </c>
      <c r="D13" s="79">
        <v>325.249</v>
      </c>
    </row>
    <row r="14" spans="2:4" ht="12.75" customHeight="1">
      <c r="B14" s="153">
        <v>135.665588434318</v>
      </c>
      <c r="C14" s="153">
        <v>11.5639</v>
      </c>
      <c r="D14" s="153">
        <v>362.692</v>
      </c>
    </row>
    <row r="15" spans="2:4" ht="12.75" customHeight="1">
      <c r="B15" s="153">
        <v>187.183267406332</v>
      </c>
      <c r="C15" s="153">
        <v>12.2565</v>
      </c>
      <c r="D15" s="153">
        <v>398.24</v>
      </c>
    </row>
    <row r="16" spans="2:4" ht="12.75" customHeight="1">
      <c r="B16" s="153">
        <v>271.626048600346</v>
      </c>
      <c r="C16" s="153">
        <v>11.8746</v>
      </c>
      <c r="D16" s="153">
        <v>360.869</v>
      </c>
    </row>
    <row r="17" spans="2:4" ht="12.75" customHeight="1">
      <c r="B17" s="79">
        <v>411.328430803353</v>
      </c>
      <c r="C17" s="79">
        <v>12.3003</v>
      </c>
      <c r="D17" s="79">
        <v>307.449</v>
      </c>
    </row>
    <row r="18" spans="2:4" ht="12.75" customHeight="1">
      <c r="B18" s="79">
        <v>567.696918141157</v>
      </c>
      <c r="C18" s="79">
        <v>12.0243</v>
      </c>
      <c r="D18" s="79">
        <v>394.632</v>
      </c>
    </row>
    <row r="19" spans="2:4" ht="12.75" customHeight="1">
      <c r="B19" s="79">
        <v>767.632496717242</v>
      </c>
      <c r="C19" s="79">
        <v>13.281</v>
      </c>
      <c r="D19" s="79">
        <v>356.229</v>
      </c>
    </row>
    <row r="20" spans="2:4" ht="12.75" customHeight="1">
      <c r="B20" s="79">
        <v>1017.93115931014</v>
      </c>
      <c r="C20" s="79">
        <v>14.2628</v>
      </c>
      <c r="D20" s="79">
        <v>283.91</v>
      </c>
    </row>
    <row r="21" spans="2:4" ht="12.75" customHeight="1">
      <c r="B21" s="79">
        <v>1324.65242396957</v>
      </c>
      <c r="C21" s="79">
        <v>14.2054</v>
      </c>
      <c r="D21" s="79">
        <v>279.962</v>
      </c>
    </row>
    <row r="22" spans="2:4" ht="12.75" customHeight="1">
      <c r="B22" s="79">
        <v>1671.34890632932</v>
      </c>
      <c r="C22" s="79">
        <v>12.2227</v>
      </c>
      <c r="D22" s="79">
        <v>395.157</v>
      </c>
    </row>
    <row r="23" spans="2:4" ht="12.75" customHeight="1">
      <c r="B23" s="79">
        <v>2015.87853077549</v>
      </c>
      <c r="C23" s="79">
        <v>13.9963</v>
      </c>
      <c r="D23" s="79">
        <v>358.123</v>
      </c>
    </row>
    <row r="24" spans="2:4" ht="12.75" customHeight="1">
      <c r="B24" s="79">
        <v>2314.73835364766</v>
      </c>
      <c r="C24" s="79">
        <v>11.5792</v>
      </c>
      <c r="D24" s="79">
        <v>382.577</v>
      </c>
    </row>
    <row r="25" spans="2:4" ht="12.75" customHeight="1">
      <c r="B25" s="79">
        <v>2570.34173059777</v>
      </c>
      <c r="C25" s="79">
        <v>14.2054</v>
      </c>
      <c r="D25" s="79">
        <v>344.138</v>
      </c>
    </row>
    <row r="26" spans="2:4" ht="12.75" customHeight="1">
      <c r="B26" s="79">
        <v>2815.88143814895</v>
      </c>
      <c r="C26" s="79">
        <v>12.1539</v>
      </c>
      <c r="D26" s="79">
        <v>413.488</v>
      </c>
    </row>
    <row r="27" spans="2:4" ht="12.75" customHeight="1">
      <c r="B27" s="79">
        <v>3054.02366394756</v>
      </c>
      <c r="C27" s="79">
        <v>13.8581</v>
      </c>
      <c r="D27" s="79">
        <v>378.254</v>
      </c>
    </row>
    <row r="28" spans="2:4" ht="12.75" customHeight="1">
      <c r="B28" s="79">
        <v>3287.43459563993</v>
      </c>
      <c r="C28" s="79">
        <v>11.8132</v>
      </c>
      <c r="D28" s="79">
        <v>435.708</v>
      </c>
    </row>
    <row r="29" spans="2:4" ht="12.75" customHeight="1">
      <c r="B29" s="79">
        <v>3518.78042087244</v>
      </c>
      <c r="C29" s="79">
        <v>13.6085</v>
      </c>
      <c r="D29" s="79">
        <v>270.963</v>
      </c>
    </row>
    <row r="30" spans="2:4" ht="12.75" customHeight="1">
      <c r="B30" s="79">
        <v>3750.72732729141</v>
      </c>
      <c r="C30" s="79">
        <v>12.8441</v>
      </c>
      <c r="D30" s="79">
        <v>420.187</v>
      </c>
    </row>
    <row r="31" spans="2:4" ht="12.75" customHeight="1">
      <c r="B31" s="79">
        <v>3985.94150254321</v>
      </c>
      <c r="C31" s="79">
        <v>12.4318</v>
      </c>
      <c r="D31" s="79">
        <v>289.046</v>
      </c>
    </row>
    <row r="32" spans="2:4" ht="12.75" customHeight="1">
      <c r="B32" s="79">
        <v>4227.54691326581</v>
      </c>
      <c r="C32" s="79">
        <v>14.1312</v>
      </c>
      <c r="D32" s="79">
        <v>334.307</v>
      </c>
    </row>
    <row r="33" spans="2:4" ht="12.75" customHeight="1">
      <c r="B33" s="79">
        <v>4477.55091491451</v>
      </c>
      <c r="C33" s="79">
        <v>14.0709</v>
      </c>
      <c r="D33" s="79">
        <v>260.227</v>
      </c>
    </row>
    <row r="34" spans="2:4" ht="12.75" customHeight="1">
      <c r="B34" s="79">
        <v>4734.64355172778</v>
      </c>
      <c r="C34" s="79">
        <v>12.0468</v>
      </c>
      <c r="D34" s="79">
        <v>438.082</v>
      </c>
    </row>
    <row r="35" spans="2:4" ht="12.75" customHeight="1">
      <c r="B35" s="79">
        <v>4997.36895524692</v>
      </c>
      <c r="C35" s="79">
        <v>13.2213</v>
      </c>
      <c r="D35" s="79">
        <v>445.747</v>
      </c>
    </row>
    <row r="36" spans="2:4" ht="12.75" customHeight="1">
      <c r="B36" s="79">
        <v>5264.27125701324</v>
      </c>
      <c r="C36" s="79">
        <v>13.188</v>
      </c>
      <c r="D36" s="79">
        <v>413.613</v>
      </c>
    </row>
    <row r="37" spans="2:4" ht="12.75" customHeight="1">
      <c r="B37" s="79">
        <v>5533.89458856803</v>
      </c>
      <c r="C37" s="79">
        <v>14.1213</v>
      </c>
      <c r="D37" s="79">
        <v>274.227</v>
      </c>
    </row>
    <row r="38" spans="2:4" ht="12.75" customHeight="1">
      <c r="B38" s="153">
        <v>5804.78308145259</v>
      </c>
      <c r="C38" s="153">
        <v>11.9818</v>
      </c>
      <c r="D38" s="153">
        <v>352.387</v>
      </c>
    </row>
    <row r="39" spans="2:4" ht="12.75" customHeight="1">
      <c r="B39" s="153">
        <v>6075.48086720822</v>
      </c>
      <c r="C39" s="153">
        <v>14.0358</v>
      </c>
      <c r="D39" s="153">
        <v>314.989</v>
      </c>
    </row>
    <row r="40" spans="2:4" ht="12.75" customHeight="1">
      <c r="B40" s="79">
        <v>6344.53207737622</v>
      </c>
      <c r="C40" s="79">
        <v>14.4506</v>
      </c>
      <c r="D40" s="79">
        <v>286.14</v>
      </c>
    </row>
    <row r="41" spans="2:4" ht="12.75" customHeight="1">
      <c r="B41" s="79">
        <v>6612.07420350954</v>
      </c>
      <c r="C41" s="79">
        <v>14.6241</v>
      </c>
      <c r="D41" s="79">
        <v>283.361</v>
      </c>
    </row>
    <row r="42" spans="2:4" ht="12.75" customHeight="1">
      <c r="B42" s="79">
        <v>6880.50387453196</v>
      </c>
      <c r="C42" s="79">
        <v>12.4196</v>
      </c>
      <c r="D42" s="79">
        <v>381.044</v>
      </c>
    </row>
    <row r="43" spans="2:4" ht="12.75" customHeight="1">
      <c r="B43" s="79">
        <v>7149.50632132383</v>
      </c>
      <c r="C43" s="79">
        <v>14.0375</v>
      </c>
      <c r="D43" s="79">
        <v>318.711</v>
      </c>
    </row>
    <row r="44" spans="2:4" ht="12.75" customHeight="1">
      <c r="B44" s="79">
        <v>7418.6741797939</v>
      </c>
      <c r="C44" s="79">
        <v>14.5199</v>
      </c>
      <c r="D44" s="79">
        <v>303.934</v>
      </c>
    </row>
    <row r="45" spans="2:4" ht="12.75" customHeight="1">
      <c r="B45" s="79">
        <v>7687.60008585089</v>
      </c>
      <c r="C45" s="79">
        <v>14.8101</v>
      </c>
      <c r="D45" s="79">
        <v>306.878</v>
      </c>
    </row>
    <row r="46" spans="2:4" ht="12.75" customHeight="1">
      <c r="B46" s="79">
        <v>7955.87667540357</v>
      </c>
      <c r="C46" s="79">
        <v>13.9938</v>
      </c>
      <c r="D46" s="79">
        <v>320.005</v>
      </c>
    </row>
    <row r="47" spans="2:4" ht="12.75" customHeight="1">
      <c r="B47" s="79">
        <v>8223.09658436066</v>
      </c>
      <c r="C47" s="79">
        <v>14.3031</v>
      </c>
      <c r="D47" s="79">
        <v>306.032</v>
      </c>
    </row>
    <row r="48" spans="2:4" ht="12.75" customHeight="1">
      <c r="B48" s="79">
        <v>8488.85244863091</v>
      </c>
      <c r="C48" s="79">
        <v>14.46</v>
      </c>
      <c r="D48" s="79">
        <v>276.975</v>
      </c>
    </row>
    <row r="49" spans="2:4" ht="12.75" customHeight="1">
      <c r="B49" s="79">
        <v>8752.73690412306</v>
      </c>
      <c r="C49" s="79">
        <v>14.119</v>
      </c>
      <c r="D49" s="79">
        <v>270.984</v>
      </c>
    </row>
    <row r="50" spans="2:4" ht="12.75" customHeight="1">
      <c r="B50" s="79">
        <v>9014.34258674585</v>
      </c>
      <c r="C50" s="79">
        <v>13.9429</v>
      </c>
      <c r="D50" s="79">
        <v>308.747</v>
      </c>
    </row>
    <row r="51" spans="2:4" ht="12.75" customHeight="1">
      <c r="B51" s="79">
        <v>9273.26213240803</v>
      </c>
      <c r="C51" s="79">
        <v>14.1418</v>
      </c>
      <c r="D51" s="79">
        <v>316.656</v>
      </c>
    </row>
    <row r="52" spans="2:4" ht="12.75" customHeight="1">
      <c r="B52" s="79">
        <v>9529.08817701833</v>
      </c>
      <c r="C52" s="79">
        <v>14.0654</v>
      </c>
      <c r="D52" s="79">
        <v>320.472</v>
      </c>
    </row>
    <row r="53" spans="2:4" ht="12.75" customHeight="1">
      <c r="B53" s="79">
        <v>9781.4133564855</v>
      </c>
      <c r="C53" s="79">
        <v>14.4421</v>
      </c>
      <c r="D53" s="79">
        <v>395.599</v>
      </c>
    </row>
    <row r="54" spans="2:4" ht="12.75" customHeight="1">
      <c r="B54" s="79">
        <v>10029.8303067183</v>
      </c>
      <c r="C54" s="79">
        <v>11.4158</v>
      </c>
      <c r="D54" s="79">
        <v>230.346</v>
      </c>
    </row>
    <row r="55" spans="2:4" ht="12.75" customHeight="1">
      <c r="B55" s="79">
        <v>10274.8069146464</v>
      </c>
      <c r="C55" s="79">
        <v>11.366</v>
      </c>
      <c r="D55" s="79">
        <v>205.576</v>
      </c>
    </row>
    <row r="56" spans="2:4" ht="12.75" customHeight="1">
      <c r="B56" s="79">
        <v>10519.4226822709</v>
      </c>
      <c r="C56" s="79">
        <v>9.77304</v>
      </c>
      <c r="D56" s="79">
        <v>183.632</v>
      </c>
    </row>
    <row r="57" spans="2:4" ht="12.75" customHeight="1">
      <c r="B57" s="79">
        <v>10763.4051418402</v>
      </c>
      <c r="C57" s="79">
        <v>10.2207</v>
      </c>
      <c r="D57" s="79">
        <v>192.839</v>
      </c>
    </row>
    <row r="58" spans="2:4" ht="12.75" customHeight="1">
      <c r="B58" s="79">
        <v>11006.0858633923</v>
      </c>
      <c r="C58" s="79">
        <v>10.3527</v>
      </c>
      <c r="D58" s="79">
        <v>198.7</v>
      </c>
    </row>
    <row r="59" spans="2:4" ht="12.75" customHeight="1">
      <c r="B59" s="79">
        <v>11246.7964169652</v>
      </c>
      <c r="C59" s="79">
        <v>9.73524</v>
      </c>
      <c r="D59" s="79">
        <v>186.219</v>
      </c>
    </row>
    <row r="60" spans="2:4" ht="12.75" customHeight="1">
      <c r="B60" s="79">
        <v>11484.8683725971</v>
      </c>
      <c r="C60" s="79">
        <v>8.71644</v>
      </c>
      <c r="D60" s="79">
        <v>193.503</v>
      </c>
    </row>
    <row r="61" spans="2:4" ht="12.75" customHeight="1">
      <c r="B61" s="79">
        <v>11719.6333003258</v>
      </c>
      <c r="C61" s="79">
        <v>8.88896</v>
      </c>
      <c r="D61" s="79">
        <v>197.174</v>
      </c>
    </row>
    <row r="62" spans="2:4" ht="12.75" customHeight="1">
      <c r="B62" s="79">
        <v>11950.5044239338</v>
      </c>
      <c r="C62" s="79">
        <v>8.65558</v>
      </c>
      <c r="D62" s="79">
        <v>196.111</v>
      </c>
    </row>
    <row r="63" spans="2:4" ht="12.75" customHeight="1">
      <c r="B63" s="79">
        <v>12177.7955004104</v>
      </c>
      <c r="C63" s="79">
        <v>9.26644</v>
      </c>
      <c r="D63" s="79">
        <v>271.946</v>
      </c>
    </row>
    <row r="64" spans="2:4" ht="12.75" customHeight="1">
      <c r="B64" s="79">
        <v>12402.177762779</v>
      </c>
      <c r="C64" s="79">
        <v>13.9874</v>
      </c>
      <c r="D64" s="79">
        <v>301.209</v>
      </c>
    </row>
    <row r="65" spans="2:4" ht="12.75" customHeight="1">
      <c r="B65" s="79">
        <v>12624.2954863724</v>
      </c>
      <c r="C65" s="79">
        <v>13.749</v>
      </c>
      <c r="D65" s="79">
        <v>307.47</v>
      </c>
    </row>
    <row r="66" spans="2:4" ht="12.75" customHeight="1">
      <c r="B66" s="79">
        <v>13064.7921503528</v>
      </c>
      <c r="C66" s="79">
        <v>6.18264</v>
      </c>
      <c r="D66" s="79">
        <v>157.288</v>
      </c>
    </row>
    <row r="67" spans="2:4" ht="12.75" customHeight="1">
      <c r="B67" s="79">
        <v>13416.7921503528</v>
      </c>
      <c r="C67" s="79">
        <v>6.52352</v>
      </c>
      <c r="D67" s="79">
        <v>162.559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O54"/>
  <sheetViews>
    <sheetView zoomScale="70" zoomScaleNormal="70" zoomScalePageLayoutView="0" workbookViewId="0" topLeftCell="A1">
      <selection activeCell="A2" sqref="A2"/>
    </sheetView>
  </sheetViews>
  <sheetFormatPr defaultColWidth="13.7109375" defaultRowHeight="15" customHeight="1"/>
  <cols>
    <col min="1" max="16384" width="13.7109375" style="1" customWidth="1"/>
  </cols>
  <sheetData>
    <row r="1" spans="1:15" ht="15.75" customHeight="1">
      <c r="A1" s="1" t="s">
        <v>0</v>
      </c>
      <c r="B1" s="1" t="s">
        <v>1</v>
      </c>
      <c r="C1" s="1" t="s">
        <v>2</v>
      </c>
      <c r="D1" s="1" t="s">
        <v>3</v>
      </c>
      <c r="E1" s="1" t="s">
        <v>4</v>
      </c>
      <c r="F1" s="1" t="s">
        <v>5</v>
      </c>
      <c r="G1" s="1" t="s">
        <v>6</v>
      </c>
      <c r="H1" s="8" t="s">
        <v>7</v>
      </c>
      <c r="I1" s="8" t="s">
        <v>8</v>
      </c>
      <c r="J1" s="2" t="s">
        <v>9</v>
      </c>
      <c r="K1" s="3" t="s">
        <v>1</v>
      </c>
      <c r="L1" s="2" t="s">
        <v>12</v>
      </c>
      <c r="M1" s="2" t="s">
        <v>13</v>
      </c>
      <c r="N1" s="2" t="s">
        <v>32</v>
      </c>
      <c r="O1" s="2" t="s">
        <v>15</v>
      </c>
    </row>
    <row r="2" spans="1:15" ht="15.75" customHeight="1">
      <c r="A2" s="1" t="s">
        <v>33</v>
      </c>
      <c r="B2" s="1">
        <v>0</v>
      </c>
      <c r="C2" s="1">
        <v>0</v>
      </c>
      <c r="D2" s="1">
        <v>-1.66666666666667</v>
      </c>
      <c r="E2" s="1">
        <v>0</v>
      </c>
      <c r="F2" s="1">
        <v>0</v>
      </c>
      <c r="G2" s="4" t="s">
        <v>19</v>
      </c>
      <c r="I2" s="1" t="s">
        <v>20</v>
      </c>
      <c r="J2" s="5" t="s">
        <v>34</v>
      </c>
      <c r="K2" s="1">
        <v>108</v>
      </c>
      <c r="L2" s="1">
        <v>2340</v>
      </c>
      <c r="M2" s="1">
        <v>60</v>
      </c>
      <c r="N2" s="1">
        <v>2340</v>
      </c>
      <c r="O2" s="1" t="s">
        <v>30</v>
      </c>
    </row>
    <row r="3" spans="2:15" ht="15" customHeight="1">
      <c r="B3" s="1">
        <v>10</v>
      </c>
      <c r="C3" s="1">
        <v>275</v>
      </c>
      <c r="D3" s="1">
        <v>-0.8</v>
      </c>
      <c r="E3" s="1">
        <v>3.56666666666667</v>
      </c>
      <c r="F3" s="1">
        <v>-34.3333333333333</v>
      </c>
      <c r="I3" s="1" t="s">
        <v>20</v>
      </c>
      <c r="J3" s="5" t="s">
        <v>35</v>
      </c>
      <c r="K3" s="1">
        <v>240</v>
      </c>
      <c r="L3" s="1">
        <v>4430</v>
      </c>
      <c r="M3" s="1">
        <v>70</v>
      </c>
      <c r="N3" s="1">
        <v>5020</v>
      </c>
      <c r="O3" s="1" t="s">
        <v>30</v>
      </c>
    </row>
    <row r="4" spans="2:15" ht="15" customHeight="1">
      <c r="B4" s="1">
        <v>20</v>
      </c>
      <c r="C4" s="1">
        <v>480</v>
      </c>
      <c r="D4" s="1">
        <v>-2.53333333333333</v>
      </c>
      <c r="E4" s="1">
        <v>-0.46666666666666706</v>
      </c>
      <c r="F4" s="1">
        <v>-48.3333333333333</v>
      </c>
      <c r="I4" s="1" t="s">
        <v>20</v>
      </c>
      <c r="J4" s="5" t="s">
        <v>36</v>
      </c>
      <c r="K4" s="1">
        <v>319</v>
      </c>
      <c r="L4" s="1">
        <v>5600</v>
      </c>
      <c r="M4" s="1">
        <v>70</v>
      </c>
      <c r="N4" s="1">
        <v>6360</v>
      </c>
      <c r="O4" s="1" t="s">
        <v>30</v>
      </c>
    </row>
    <row r="5" spans="2:15" ht="15" customHeight="1">
      <c r="B5" s="1">
        <v>30</v>
      </c>
      <c r="C5" s="1">
        <v>626</v>
      </c>
      <c r="D5" s="1">
        <v>-1.86666666666667</v>
      </c>
      <c r="E5" s="1">
        <v>-0.1</v>
      </c>
      <c r="F5" s="1">
        <v>40</v>
      </c>
      <c r="I5" s="1" t="s">
        <v>20</v>
      </c>
      <c r="J5" s="5" t="s">
        <v>37</v>
      </c>
      <c r="K5" s="1">
        <v>395</v>
      </c>
      <c r="L5" s="1">
        <v>8740</v>
      </c>
      <c r="M5" s="1">
        <v>80</v>
      </c>
      <c r="N5" s="1">
        <v>9770</v>
      </c>
      <c r="O5" s="1" t="s">
        <v>30</v>
      </c>
    </row>
    <row r="6" spans="2:15" ht="15" customHeight="1">
      <c r="B6" s="1">
        <v>40</v>
      </c>
      <c r="C6" s="1">
        <v>784</v>
      </c>
      <c r="D6" s="1">
        <v>-1.93333333333333</v>
      </c>
      <c r="E6" s="1">
        <v>1.23333333333333</v>
      </c>
      <c r="F6" s="1">
        <v>164.333333333333</v>
      </c>
      <c r="I6" s="1" t="s">
        <v>20</v>
      </c>
      <c r="J6" s="5" t="s">
        <v>38</v>
      </c>
      <c r="K6" s="1">
        <v>406</v>
      </c>
      <c r="L6" s="1">
        <v>10230</v>
      </c>
      <c r="M6" s="1">
        <v>150</v>
      </c>
      <c r="N6" s="1">
        <v>12030</v>
      </c>
      <c r="O6" s="1" t="s">
        <v>30</v>
      </c>
    </row>
    <row r="7" spans="2:14" ht="15" customHeight="1">
      <c r="B7" s="1">
        <v>50</v>
      </c>
      <c r="C7" s="1">
        <v>996</v>
      </c>
      <c r="D7" s="1">
        <v>-2.03333333333333</v>
      </c>
      <c r="E7" s="1">
        <v>3.06666666666667</v>
      </c>
      <c r="F7" s="1">
        <v>-33.6666666666667</v>
      </c>
      <c r="J7" s="5"/>
      <c r="K7" s="6"/>
      <c r="L7" s="5"/>
      <c r="M7" s="5"/>
      <c r="N7" s="6"/>
    </row>
    <row r="8" spans="2:14" ht="15" customHeight="1">
      <c r="B8" s="1">
        <v>60</v>
      </c>
      <c r="C8" s="1">
        <v>1230</v>
      </c>
      <c r="D8" s="1">
        <v>-0.7</v>
      </c>
      <c r="E8" s="1">
        <v>2.96666666666667</v>
      </c>
      <c r="F8" s="1">
        <v>23.3333333333333</v>
      </c>
      <c r="J8" s="6" t="s">
        <v>6</v>
      </c>
      <c r="K8" s="6"/>
      <c r="L8" s="5"/>
      <c r="M8" s="5"/>
      <c r="N8" s="6"/>
    </row>
    <row r="9" spans="2:14" ht="15.75" customHeight="1">
      <c r="B9" s="1">
        <v>70</v>
      </c>
      <c r="C9" s="1">
        <v>1409</v>
      </c>
      <c r="D9" s="1">
        <v>-0.433333333333333</v>
      </c>
      <c r="E9" s="1">
        <v>0.5666666666666671</v>
      </c>
      <c r="F9" s="1">
        <v>-44</v>
      </c>
      <c r="J9" s="7" t="s">
        <v>31</v>
      </c>
      <c r="K9" s="6"/>
      <c r="L9" s="5"/>
      <c r="M9" s="5"/>
      <c r="N9" s="5"/>
    </row>
    <row r="10" spans="2:14" ht="15" customHeight="1">
      <c r="B10" s="1">
        <v>80</v>
      </c>
      <c r="C10" s="1">
        <v>1647</v>
      </c>
      <c r="D10" s="1">
        <v>-1.06666666666667</v>
      </c>
      <c r="E10" s="1">
        <v>0.833333333333333</v>
      </c>
      <c r="F10" s="1">
        <v>-42.6666666666667</v>
      </c>
      <c r="J10" s="5"/>
      <c r="K10" s="6"/>
      <c r="L10" s="5"/>
      <c r="M10" s="5"/>
      <c r="N10" s="5"/>
    </row>
    <row r="11" spans="2:14" ht="15" customHeight="1">
      <c r="B11" s="1">
        <v>90</v>
      </c>
      <c r="C11" s="1">
        <v>1900</v>
      </c>
      <c r="D11" s="1">
        <v>-1.13333333333333</v>
      </c>
      <c r="E11" s="1">
        <v>2.9</v>
      </c>
      <c r="F11" s="1">
        <v>-9.66666666666667</v>
      </c>
      <c r="J11" s="5"/>
      <c r="K11" s="6"/>
      <c r="L11" s="5"/>
      <c r="M11" s="5"/>
      <c r="N11" s="5"/>
    </row>
    <row r="12" spans="2:10" ht="15" customHeight="1">
      <c r="B12" s="1">
        <v>100</v>
      </c>
      <c r="C12" s="1">
        <v>2165</v>
      </c>
      <c r="D12" s="1">
        <v>-1.83333333333333</v>
      </c>
      <c r="E12" s="1">
        <v>3.93333333333333</v>
      </c>
      <c r="F12" s="1">
        <v>-9</v>
      </c>
      <c r="J12" s="5"/>
    </row>
    <row r="13" spans="2:10" ht="15" customHeight="1">
      <c r="B13" s="1">
        <v>110</v>
      </c>
      <c r="C13" s="1">
        <v>2389</v>
      </c>
      <c r="D13" s="1">
        <v>-2.23333333333333</v>
      </c>
      <c r="E13" s="1">
        <v>3.7</v>
      </c>
      <c r="F13" s="1">
        <v>98.6666666666667</v>
      </c>
      <c r="J13" s="5"/>
    </row>
    <row r="14" spans="2:6" ht="15" customHeight="1">
      <c r="B14" s="1">
        <v>120</v>
      </c>
      <c r="C14" s="1">
        <v>2666</v>
      </c>
      <c r="D14" s="1">
        <v>-1.06666666666667</v>
      </c>
      <c r="E14" s="1">
        <v>0.833333333333333</v>
      </c>
      <c r="F14" s="1">
        <v>-42.6666666666667</v>
      </c>
    </row>
    <row r="15" spans="2:6" ht="15" customHeight="1">
      <c r="B15" s="1">
        <v>130</v>
      </c>
      <c r="C15" s="1">
        <v>2807</v>
      </c>
      <c r="D15" s="1">
        <v>-1.06666666666667</v>
      </c>
      <c r="E15" s="1">
        <v>0.766666666666667</v>
      </c>
      <c r="F15" s="1">
        <v>-90</v>
      </c>
    </row>
    <row r="16" spans="2:6" ht="15" customHeight="1">
      <c r="B16" s="1">
        <v>140</v>
      </c>
      <c r="C16" s="1">
        <v>2953</v>
      </c>
      <c r="D16" s="1">
        <v>-1.06666666666667</v>
      </c>
      <c r="E16" s="1">
        <v>0.833333333333333</v>
      </c>
      <c r="F16" s="1">
        <v>-42.6666666666667</v>
      </c>
    </row>
    <row r="17" spans="2:14" ht="15" customHeight="1">
      <c r="B17" s="1">
        <v>150</v>
      </c>
      <c r="C17" s="1">
        <v>3210</v>
      </c>
      <c r="D17" s="1">
        <v>-2.13333333333333</v>
      </c>
      <c r="E17" s="1">
        <v>4.5</v>
      </c>
      <c r="F17" s="1">
        <v>-66.3333333333333</v>
      </c>
      <c r="K17" s="6"/>
      <c r="L17" s="6"/>
      <c r="M17" s="6"/>
      <c r="N17" s="6"/>
    </row>
    <row r="18" spans="2:6" ht="15" customHeight="1">
      <c r="B18" s="1">
        <v>160</v>
      </c>
      <c r="C18" s="1">
        <v>3389</v>
      </c>
      <c r="D18" s="1">
        <v>-0.9</v>
      </c>
      <c r="E18" s="1">
        <v>0.0333333333333333</v>
      </c>
      <c r="F18" s="1">
        <v>-57.3333333333333</v>
      </c>
    </row>
    <row r="19" spans="2:6" ht="15" customHeight="1">
      <c r="B19" s="1">
        <v>170</v>
      </c>
      <c r="C19" s="1">
        <v>3551</v>
      </c>
      <c r="D19" s="1">
        <v>-0.9333333333333331</v>
      </c>
      <c r="E19" s="1">
        <v>2.33333333333333</v>
      </c>
      <c r="F19" s="1">
        <v>-103</v>
      </c>
    </row>
    <row r="20" spans="2:6" ht="15" customHeight="1">
      <c r="B20" s="1">
        <v>180</v>
      </c>
      <c r="C20" s="1">
        <v>3752</v>
      </c>
      <c r="D20" s="1">
        <v>-0.9666666666666671</v>
      </c>
      <c r="E20" s="1">
        <v>2.66666666666667</v>
      </c>
      <c r="F20" s="1">
        <v>-56.3333333333333</v>
      </c>
    </row>
    <row r="21" spans="2:6" ht="15" customHeight="1">
      <c r="B21" s="1">
        <v>190</v>
      </c>
      <c r="C21" s="1">
        <v>3955</v>
      </c>
      <c r="D21" s="1">
        <v>-1.83333333333333</v>
      </c>
      <c r="E21" s="1">
        <v>1.66666666666667</v>
      </c>
      <c r="F21" s="1">
        <v>-76.3333333333333</v>
      </c>
    </row>
    <row r="22" spans="2:6" ht="15" customHeight="1">
      <c r="B22" s="1">
        <v>200</v>
      </c>
      <c r="C22" s="1">
        <v>4179</v>
      </c>
      <c r="D22" s="1">
        <v>-1.3</v>
      </c>
      <c r="E22" s="1">
        <v>0.533333333333333</v>
      </c>
      <c r="F22" s="1">
        <v>-79.6666666666667</v>
      </c>
    </row>
    <row r="23" spans="2:6" ht="15" customHeight="1">
      <c r="B23" s="1">
        <v>210</v>
      </c>
      <c r="C23" s="1">
        <v>4415</v>
      </c>
      <c r="D23" s="1">
        <v>-1.63333333333333</v>
      </c>
      <c r="E23" s="1">
        <v>1.56666666666667</v>
      </c>
      <c r="F23" s="1">
        <v>-102.666666666667</v>
      </c>
    </row>
    <row r="24" spans="2:6" ht="15" customHeight="1">
      <c r="B24" s="1">
        <v>220</v>
      </c>
      <c r="C24" s="1">
        <v>4623</v>
      </c>
      <c r="D24" s="1">
        <v>-2.16666666666667</v>
      </c>
      <c r="E24" s="1">
        <v>6.13333333333333</v>
      </c>
      <c r="F24" s="1">
        <v>14</v>
      </c>
    </row>
    <row r="25" spans="2:6" ht="15" customHeight="1">
      <c r="B25" s="1">
        <v>230</v>
      </c>
      <c r="C25" s="1">
        <v>4850</v>
      </c>
      <c r="D25" s="1">
        <v>-1.1</v>
      </c>
      <c r="E25" s="1">
        <v>7.53333333333333</v>
      </c>
      <c r="F25" s="1">
        <v>1.33333333333333</v>
      </c>
    </row>
    <row r="26" spans="2:6" ht="15" customHeight="1">
      <c r="B26" s="1">
        <v>240</v>
      </c>
      <c r="C26" s="1">
        <v>5005</v>
      </c>
      <c r="D26" s="1">
        <v>-1.03333333333333</v>
      </c>
      <c r="E26" s="1">
        <v>6.1</v>
      </c>
      <c r="F26" s="1">
        <v>22</v>
      </c>
    </row>
    <row r="27" spans="2:6" ht="15" customHeight="1">
      <c r="B27" s="1">
        <v>250</v>
      </c>
      <c r="C27" s="1">
        <v>5297</v>
      </c>
      <c r="D27" s="1">
        <v>-1.33333333333333</v>
      </c>
      <c r="E27" s="1">
        <v>4.6</v>
      </c>
      <c r="F27" s="1">
        <v>-2</v>
      </c>
    </row>
    <row r="28" spans="2:6" ht="15" customHeight="1">
      <c r="B28" s="1">
        <v>260</v>
      </c>
      <c r="C28" s="1">
        <v>5471</v>
      </c>
      <c r="D28" s="1">
        <v>-2.86666666666667</v>
      </c>
      <c r="E28" s="1">
        <v>3.76666666666667</v>
      </c>
      <c r="F28" s="1">
        <v>-67.3333333333333</v>
      </c>
    </row>
    <row r="29" spans="2:6" ht="15" customHeight="1">
      <c r="B29" s="1">
        <v>270</v>
      </c>
      <c r="C29" s="1">
        <v>5614</v>
      </c>
      <c r="D29" s="1">
        <v>0.36666666666666703</v>
      </c>
      <c r="E29" s="1">
        <v>3.23333333333333</v>
      </c>
      <c r="F29" s="1">
        <v>-7.66666666666667</v>
      </c>
    </row>
    <row r="30" spans="2:6" ht="15" customHeight="1">
      <c r="B30" s="1">
        <v>280</v>
      </c>
      <c r="C30" s="1">
        <v>5760</v>
      </c>
      <c r="D30" s="1">
        <v>-0.9333333333333331</v>
      </c>
      <c r="E30" s="1">
        <v>6</v>
      </c>
      <c r="F30" s="1">
        <v>-24</v>
      </c>
    </row>
    <row r="31" spans="2:6" ht="15" customHeight="1">
      <c r="B31" s="1">
        <v>290</v>
      </c>
      <c r="C31" s="1">
        <v>5927</v>
      </c>
      <c r="D31" s="1">
        <v>0.6000000000000001</v>
      </c>
      <c r="E31" s="1">
        <v>4.16666666666667</v>
      </c>
      <c r="F31" s="1">
        <v>-28</v>
      </c>
    </row>
    <row r="32" spans="2:6" ht="15" customHeight="1">
      <c r="B32" s="1">
        <v>300</v>
      </c>
      <c r="C32" s="1">
        <v>6105</v>
      </c>
      <c r="D32" s="1">
        <v>1.3</v>
      </c>
      <c r="E32" s="1">
        <v>1.6</v>
      </c>
      <c r="F32" s="1">
        <v>-33.3333333333333</v>
      </c>
    </row>
    <row r="33" spans="2:6" ht="15" customHeight="1">
      <c r="B33" s="1">
        <v>310</v>
      </c>
      <c r="C33" s="1">
        <v>6275</v>
      </c>
      <c r="D33" s="1">
        <v>-1.7</v>
      </c>
      <c r="E33" s="1">
        <v>4.36666666666667</v>
      </c>
      <c r="F33" s="1">
        <v>-39.3333333333333</v>
      </c>
    </row>
    <row r="34" spans="2:6" ht="15" customHeight="1">
      <c r="B34" s="1">
        <v>320</v>
      </c>
      <c r="C34" s="1">
        <v>6423</v>
      </c>
      <c r="D34" s="1">
        <v>-0.133333333333333</v>
      </c>
      <c r="E34" s="1">
        <v>3.6</v>
      </c>
      <c r="F34" s="1">
        <v>-20</v>
      </c>
    </row>
    <row r="35" spans="2:6" ht="15" customHeight="1">
      <c r="B35" s="1">
        <v>330</v>
      </c>
      <c r="C35" s="1">
        <v>6903</v>
      </c>
      <c r="D35" s="1">
        <v>-2.16666666666667</v>
      </c>
      <c r="E35" s="1">
        <v>4.26666666666667</v>
      </c>
      <c r="F35" s="1">
        <v>130.666666666667</v>
      </c>
    </row>
    <row r="36" spans="2:6" ht="15" customHeight="1">
      <c r="B36" s="1">
        <v>340</v>
      </c>
      <c r="C36" s="1">
        <v>7390</v>
      </c>
      <c r="D36" s="1">
        <v>1.1</v>
      </c>
      <c r="E36" s="1">
        <v>3.26666666666667</v>
      </c>
      <c r="F36" s="1">
        <v>-29.3333333333333</v>
      </c>
    </row>
    <row r="37" spans="2:6" ht="15" customHeight="1">
      <c r="B37" s="1">
        <v>350</v>
      </c>
      <c r="C37" s="1">
        <v>7713</v>
      </c>
      <c r="D37" s="1">
        <v>-1.6</v>
      </c>
      <c r="E37" s="1">
        <v>5.5</v>
      </c>
      <c r="F37" s="1">
        <v>23</v>
      </c>
    </row>
    <row r="38" spans="2:6" ht="15" customHeight="1">
      <c r="B38" s="1">
        <v>355</v>
      </c>
      <c r="C38" s="1">
        <v>7916</v>
      </c>
      <c r="D38" s="1">
        <v>-0.46666666666666706</v>
      </c>
      <c r="E38" s="1">
        <v>4.23333333333333</v>
      </c>
      <c r="F38" s="1">
        <v>22.3333333333333</v>
      </c>
    </row>
    <row r="39" spans="2:6" ht="15" customHeight="1">
      <c r="B39" s="1">
        <v>360</v>
      </c>
      <c r="C39" s="1">
        <v>8104</v>
      </c>
      <c r="D39" s="1">
        <v>0.5</v>
      </c>
      <c r="E39" s="1">
        <v>3.33333333333333</v>
      </c>
      <c r="F39" s="1">
        <v>-23</v>
      </c>
    </row>
    <row r="40" spans="2:6" ht="15" customHeight="1">
      <c r="B40" s="1">
        <v>365</v>
      </c>
      <c r="C40" s="1">
        <v>8324</v>
      </c>
      <c r="D40" s="1">
        <v>-2.46666666666667</v>
      </c>
      <c r="E40" s="1">
        <v>5.96666666666667</v>
      </c>
      <c r="F40" s="1">
        <v>135.666666666667</v>
      </c>
    </row>
    <row r="41" spans="2:6" ht="15" customHeight="1">
      <c r="B41" s="1">
        <v>370</v>
      </c>
      <c r="C41" s="1">
        <v>8492</v>
      </c>
      <c r="D41" s="1">
        <v>-2.06666666666667</v>
      </c>
      <c r="E41" s="1">
        <v>4.3</v>
      </c>
      <c r="F41" s="1">
        <v>132.666666666667</v>
      </c>
    </row>
    <row r="42" spans="2:6" ht="15" customHeight="1">
      <c r="B42" s="1">
        <v>375</v>
      </c>
      <c r="C42" s="1">
        <v>8712</v>
      </c>
      <c r="D42" s="1">
        <v>-2.06666666666667</v>
      </c>
      <c r="E42" s="1">
        <v>4.3</v>
      </c>
      <c r="F42" s="1">
        <v>132.666666666667</v>
      </c>
    </row>
    <row r="43" spans="2:6" ht="15" customHeight="1">
      <c r="B43" s="1">
        <v>380</v>
      </c>
      <c r="C43" s="1">
        <v>9058</v>
      </c>
      <c r="D43" s="1">
        <v>-2.03333333333333</v>
      </c>
      <c r="E43" s="1">
        <v>0.30000000000000004</v>
      </c>
      <c r="F43" s="1">
        <v>-93.3333333333333</v>
      </c>
    </row>
    <row r="44" spans="2:6" ht="15" customHeight="1">
      <c r="B44" s="1">
        <v>385</v>
      </c>
      <c r="C44" s="1">
        <v>9361</v>
      </c>
      <c r="D44" s="1">
        <v>-3.66666666666667</v>
      </c>
      <c r="E44" s="1">
        <v>-0.6666666666666671</v>
      </c>
      <c r="F44" s="1">
        <v>-150.333333333333</v>
      </c>
    </row>
    <row r="45" spans="2:6" ht="15" customHeight="1">
      <c r="B45" s="1">
        <v>390</v>
      </c>
      <c r="C45" s="1">
        <v>9519</v>
      </c>
      <c r="D45" s="1">
        <v>-5.13333333333333</v>
      </c>
      <c r="E45" s="1">
        <v>5.13333333333333</v>
      </c>
      <c r="F45" s="1">
        <v>191</v>
      </c>
    </row>
    <row r="46" spans="2:6" ht="15" customHeight="1">
      <c r="B46" s="1">
        <v>392.5</v>
      </c>
      <c r="C46" s="1">
        <v>9594</v>
      </c>
      <c r="D46" s="1">
        <v>-2.03333333333333</v>
      </c>
      <c r="E46" s="1">
        <v>0.30000000000000004</v>
      </c>
      <c r="F46" s="1">
        <v>-93.3333333333333</v>
      </c>
    </row>
    <row r="47" spans="2:6" ht="15" customHeight="1">
      <c r="B47" s="1">
        <v>395</v>
      </c>
      <c r="C47" s="1">
        <v>9702</v>
      </c>
      <c r="D47" s="1">
        <v>-3.5</v>
      </c>
      <c r="E47" s="1">
        <v>-0.533333333333333</v>
      </c>
      <c r="F47" s="1">
        <v>-131</v>
      </c>
    </row>
    <row r="48" spans="2:6" ht="15" customHeight="1">
      <c r="B48" s="1">
        <v>397.5</v>
      </c>
      <c r="C48" s="1">
        <v>10246</v>
      </c>
      <c r="D48" s="1">
        <v>-5.9</v>
      </c>
      <c r="E48" s="1">
        <v>16.2</v>
      </c>
      <c r="F48" s="1">
        <v>759.666666666667</v>
      </c>
    </row>
    <row r="49" spans="2:6" ht="15" customHeight="1">
      <c r="B49" s="1">
        <v>399.5</v>
      </c>
      <c r="C49" s="1">
        <v>10574</v>
      </c>
      <c r="D49" s="1">
        <v>-4.56666666666667</v>
      </c>
      <c r="E49" s="1">
        <v>-1.86666666666667</v>
      </c>
      <c r="F49" s="1">
        <v>-146</v>
      </c>
    </row>
    <row r="50" spans="2:6" ht="15" customHeight="1">
      <c r="B50" s="1">
        <v>402.5</v>
      </c>
      <c r="C50" s="1">
        <v>11193</v>
      </c>
      <c r="D50" s="1">
        <v>-6.23333333333333</v>
      </c>
      <c r="E50" s="1">
        <v>15.9333333333333</v>
      </c>
      <c r="F50" s="1">
        <v>649</v>
      </c>
    </row>
    <row r="51" spans="2:6" ht="15" customHeight="1">
      <c r="B51" s="1">
        <v>405</v>
      </c>
      <c r="C51" s="1">
        <v>11702</v>
      </c>
      <c r="D51" s="1">
        <v>-6.4</v>
      </c>
      <c r="E51" s="1">
        <v>15.7666666666667</v>
      </c>
      <c r="F51" s="1">
        <v>658</v>
      </c>
    </row>
    <row r="52" spans="2:6" ht="15" customHeight="1">
      <c r="B52" s="1">
        <v>407.5</v>
      </c>
      <c r="C52" s="1">
        <v>12351</v>
      </c>
      <c r="D52" s="1">
        <v>-6.23333333333333</v>
      </c>
      <c r="E52" s="1">
        <v>15.9333333333333</v>
      </c>
      <c r="F52" s="1">
        <v>649</v>
      </c>
    </row>
    <row r="53" spans="2:6" ht="15" customHeight="1">
      <c r="B53" s="1">
        <v>410</v>
      </c>
      <c r="C53" s="1">
        <v>12792</v>
      </c>
      <c r="D53" s="1">
        <v>-5.96666666666667</v>
      </c>
      <c r="E53" s="1">
        <v>15.8</v>
      </c>
      <c r="F53" s="1">
        <v>507</v>
      </c>
    </row>
    <row r="54" spans="2:6" ht="15" customHeight="1">
      <c r="B54" s="1">
        <v>415</v>
      </c>
      <c r="C54" s="1">
        <v>13299</v>
      </c>
      <c r="D54" s="1">
        <v>-6.1</v>
      </c>
      <c r="E54" s="1">
        <v>15.5333333333333</v>
      </c>
      <c r="F54" s="1">
        <v>513.666666666667</v>
      </c>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0.xml><?xml version="1.0" encoding="utf-8"?>
<worksheet xmlns="http://schemas.openxmlformats.org/spreadsheetml/2006/main" xmlns:r="http://schemas.openxmlformats.org/officeDocument/2006/relationships">
  <dimension ref="A1:P131"/>
  <sheetViews>
    <sheetView zoomScale="60" zoomScaleNormal="60" zoomScalePageLayoutView="0" workbookViewId="0" topLeftCell="A1">
      <selection activeCell="A2" sqref="A2"/>
    </sheetView>
  </sheetViews>
  <sheetFormatPr defaultColWidth="13.7109375" defaultRowHeight="13.5" customHeight="1"/>
  <cols>
    <col min="1" max="16384" width="13.7109375" style="154" customWidth="1"/>
  </cols>
  <sheetData>
    <row r="1" spans="1:16" ht="23.25" customHeight="1">
      <c r="A1" s="154" t="s">
        <v>0</v>
      </c>
      <c r="B1" s="154" t="s">
        <v>145</v>
      </c>
      <c r="C1" s="155" t="s">
        <v>39</v>
      </c>
      <c r="D1" s="155" t="s">
        <v>151</v>
      </c>
      <c r="E1" s="155" t="s">
        <v>606</v>
      </c>
      <c r="F1" s="155" t="s">
        <v>607</v>
      </c>
      <c r="G1" s="154" t="s">
        <v>7</v>
      </c>
      <c r="H1" s="154" t="s">
        <v>8</v>
      </c>
      <c r="I1" s="156" t="s">
        <v>608</v>
      </c>
      <c r="J1" s="156" t="s">
        <v>609</v>
      </c>
      <c r="K1" s="156" t="s">
        <v>610</v>
      </c>
      <c r="L1" s="156" t="s">
        <v>60</v>
      </c>
      <c r="M1" s="156" t="s">
        <v>160</v>
      </c>
      <c r="N1" s="156" t="s">
        <v>611</v>
      </c>
      <c r="O1" s="156" t="s">
        <v>310</v>
      </c>
      <c r="P1" s="156" t="s">
        <v>612</v>
      </c>
    </row>
    <row r="2" spans="1:16" s="157" customFormat="1" ht="12.75" customHeight="1">
      <c r="A2" s="157" t="s">
        <v>613</v>
      </c>
      <c r="B2" s="157" t="s">
        <v>614</v>
      </c>
      <c r="C2" s="158">
        <v>5</v>
      </c>
      <c r="D2" s="159">
        <f aca="true" t="shared" si="0" ref="D2:D33">12.23*C2+10</f>
        <v>71.15</v>
      </c>
      <c r="E2" s="160">
        <v>2.19052</v>
      </c>
      <c r="F2" s="160">
        <v>1.76198819106284</v>
      </c>
      <c r="H2" s="157" t="s">
        <v>68</v>
      </c>
      <c r="I2" s="154">
        <v>0</v>
      </c>
      <c r="J2" s="154"/>
      <c r="K2" s="154"/>
      <c r="L2" s="154"/>
      <c r="M2" s="154"/>
      <c r="N2" s="154">
        <v>10</v>
      </c>
      <c r="O2" s="154"/>
      <c r="P2" s="154" t="s">
        <v>615</v>
      </c>
    </row>
    <row r="3" spans="3:16" ht="12.75" customHeight="1">
      <c r="C3" s="158">
        <v>10</v>
      </c>
      <c r="D3" s="159">
        <f t="shared" si="0"/>
        <v>132.3</v>
      </c>
      <c r="E3" s="160">
        <v>1.86182</v>
      </c>
      <c r="F3" s="160">
        <v>1.88788697644365</v>
      </c>
      <c r="G3" s="161"/>
      <c r="H3" s="161" t="s">
        <v>20</v>
      </c>
      <c r="I3" s="162">
        <v>16</v>
      </c>
      <c r="J3" s="162">
        <v>20</v>
      </c>
      <c r="K3" s="162">
        <v>11769</v>
      </c>
      <c r="L3" s="162">
        <v>170</v>
      </c>
      <c r="M3" s="162" t="s">
        <v>575</v>
      </c>
      <c r="N3" s="162">
        <v>170</v>
      </c>
      <c r="O3" s="162">
        <v>140</v>
      </c>
      <c r="P3" s="162" t="s">
        <v>616</v>
      </c>
    </row>
    <row r="4" spans="3:16" ht="12.75" customHeight="1">
      <c r="C4" s="158">
        <v>15</v>
      </c>
      <c r="D4" s="159">
        <f t="shared" si="0"/>
        <v>193.45000000000002</v>
      </c>
      <c r="E4" s="160">
        <v>2.2056</v>
      </c>
      <c r="F4" s="160">
        <v>1.99656721692157</v>
      </c>
      <c r="G4" s="161"/>
      <c r="H4" s="161" t="s">
        <v>20</v>
      </c>
      <c r="I4" s="162">
        <v>88</v>
      </c>
      <c r="J4" s="162">
        <v>90</v>
      </c>
      <c r="K4" s="162">
        <v>11770</v>
      </c>
      <c r="L4" s="162">
        <v>550</v>
      </c>
      <c r="M4" s="162" t="s">
        <v>93</v>
      </c>
      <c r="N4" s="162">
        <v>570</v>
      </c>
      <c r="O4" s="162" t="s">
        <v>72</v>
      </c>
      <c r="P4" s="162" t="s">
        <v>617</v>
      </c>
    </row>
    <row r="5" spans="3:16" ht="12.75" customHeight="1">
      <c r="C5" s="158">
        <v>20</v>
      </c>
      <c r="D5" s="159">
        <f t="shared" si="0"/>
        <v>254.60000000000002</v>
      </c>
      <c r="E5" s="160">
        <v>2.09602</v>
      </c>
      <c r="F5" s="160">
        <v>1.85578867787979</v>
      </c>
      <c r="G5" s="161"/>
      <c r="H5" s="161" t="s">
        <v>20</v>
      </c>
      <c r="I5" s="162">
        <v>193</v>
      </c>
      <c r="J5" s="162">
        <v>195</v>
      </c>
      <c r="K5" s="162">
        <v>11771</v>
      </c>
      <c r="L5" s="162" t="s">
        <v>618</v>
      </c>
      <c r="M5" s="162" t="s">
        <v>575</v>
      </c>
      <c r="N5" s="162" t="s">
        <v>619</v>
      </c>
      <c r="O5" s="162" t="s">
        <v>93</v>
      </c>
      <c r="P5" s="162" t="s">
        <v>617</v>
      </c>
    </row>
    <row r="6" spans="3:16" ht="12.75" customHeight="1">
      <c r="C6" s="158">
        <v>25</v>
      </c>
      <c r="D6" s="159">
        <f t="shared" si="0"/>
        <v>315.75</v>
      </c>
      <c r="E6" s="160">
        <v>2.14798</v>
      </c>
      <c r="F6" s="160">
        <v>2.64258788689956</v>
      </c>
      <c r="G6" s="161"/>
      <c r="H6" s="161" t="s">
        <v>20</v>
      </c>
      <c r="I6" s="162">
        <v>280</v>
      </c>
      <c r="J6" s="162">
        <v>282</v>
      </c>
      <c r="K6" s="162">
        <v>11772</v>
      </c>
      <c r="L6" s="162" t="s">
        <v>620</v>
      </c>
      <c r="M6" s="162" t="s">
        <v>575</v>
      </c>
      <c r="N6" s="162" t="s">
        <v>621</v>
      </c>
      <c r="O6" s="162" t="s">
        <v>76</v>
      </c>
      <c r="P6" s="162" t="s">
        <v>617</v>
      </c>
    </row>
    <row r="7" spans="3:16" ht="12.75" customHeight="1">
      <c r="C7" s="158">
        <v>30</v>
      </c>
      <c r="D7" s="159">
        <f t="shared" si="0"/>
        <v>376.90000000000003</v>
      </c>
      <c r="E7" s="160">
        <v>2.01489</v>
      </c>
      <c r="F7" s="160">
        <v>1.97320291543612</v>
      </c>
      <c r="G7" s="161"/>
      <c r="H7" s="161" t="s">
        <v>20</v>
      </c>
      <c r="I7" s="162">
        <v>478</v>
      </c>
      <c r="J7" s="162">
        <v>480</v>
      </c>
      <c r="K7" s="162">
        <v>11773</v>
      </c>
      <c r="L7" s="162" t="s">
        <v>622</v>
      </c>
      <c r="M7" s="162" t="s">
        <v>76</v>
      </c>
      <c r="N7" s="162" t="s">
        <v>623</v>
      </c>
      <c r="O7" s="162">
        <v>200</v>
      </c>
      <c r="P7" s="162" t="s">
        <v>617</v>
      </c>
    </row>
    <row r="8" spans="3:16" ht="12.75" customHeight="1">
      <c r="C8" s="158">
        <v>35</v>
      </c>
      <c r="D8" s="159">
        <f t="shared" si="0"/>
        <v>438.05</v>
      </c>
      <c r="E8" s="160">
        <v>2.09861</v>
      </c>
      <c r="F8" s="160">
        <v>1.77321390126639</v>
      </c>
      <c r="G8" s="161"/>
      <c r="H8" s="161" t="s">
        <v>20</v>
      </c>
      <c r="I8" s="162">
        <v>576</v>
      </c>
      <c r="J8" s="162">
        <v>579</v>
      </c>
      <c r="K8" s="162">
        <v>11774</v>
      </c>
      <c r="L8" s="162" t="s">
        <v>624</v>
      </c>
      <c r="M8" s="162" t="s">
        <v>625</v>
      </c>
      <c r="N8" s="162" t="s">
        <v>626</v>
      </c>
      <c r="O8" s="162">
        <v>120</v>
      </c>
      <c r="P8" s="162" t="s">
        <v>616</v>
      </c>
    </row>
    <row r="9" spans="3:16" ht="12.75" customHeight="1">
      <c r="C9" s="158">
        <v>40</v>
      </c>
      <c r="D9" s="159">
        <f t="shared" si="0"/>
        <v>499.20000000000005</v>
      </c>
      <c r="E9" s="160">
        <v>2.11953</v>
      </c>
      <c r="F9" s="160">
        <v>1.59054271896838</v>
      </c>
      <c r="G9" s="161"/>
      <c r="H9" s="161" t="s">
        <v>20</v>
      </c>
      <c r="I9" s="162">
        <v>650</v>
      </c>
      <c r="J9" s="162">
        <v>651</v>
      </c>
      <c r="K9" s="162">
        <v>11058</v>
      </c>
      <c r="L9" s="162" t="s">
        <v>627</v>
      </c>
      <c r="M9" s="162" t="s">
        <v>99</v>
      </c>
      <c r="N9" s="162" t="s">
        <v>628</v>
      </c>
      <c r="O9" s="162">
        <v>200</v>
      </c>
      <c r="P9" s="162" t="s">
        <v>616</v>
      </c>
    </row>
    <row r="10" spans="3:16" ht="12.75" customHeight="1">
      <c r="C10" s="158">
        <v>45</v>
      </c>
      <c r="D10" s="159">
        <f t="shared" si="0"/>
        <v>560.35</v>
      </c>
      <c r="E10" s="160">
        <v>2.37696</v>
      </c>
      <c r="F10" s="160">
        <v>2.28327059663174</v>
      </c>
      <c r="G10" s="161"/>
      <c r="H10" s="161"/>
      <c r="I10" s="162" t="s">
        <v>6</v>
      </c>
      <c r="J10" s="162"/>
      <c r="K10" s="162"/>
      <c r="L10" s="162"/>
      <c r="M10" s="162"/>
      <c r="N10" s="162"/>
      <c r="O10" s="162"/>
      <c r="P10" s="162"/>
    </row>
    <row r="11" spans="3:16" ht="12.75" customHeight="1">
      <c r="C11" s="158">
        <v>50</v>
      </c>
      <c r="D11" s="159">
        <f t="shared" si="0"/>
        <v>621.5</v>
      </c>
      <c r="E11" s="160">
        <v>2.06366</v>
      </c>
      <c r="F11" s="160">
        <v>2.18743715224236</v>
      </c>
      <c r="G11" s="161"/>
      <c r="H11" s="161"/>
      <c r="I11" s="162" t="s">
        <v>629</v>
      </c>
      <c r="J11" s="162"/>
      <c r="K11" s="162"/>
      <c r="L11" s="162"/>
      <c r="M11" s="162"/>
      <c r="N11" s="162"/>
      <c r="O11" s="162"/>
      <c r="P11" s="162"/>
    </row>
    <row r="12" spans="3:16" ht="13.5" customHeight="1">
      <c r="C12" s="158">
        <v>55</v>
      </c>
      <c r="D12" s="159">
        <f t="shared" si="0"/>
        <v>682.65</v>
      </c>
      <c r="E12" s="160">
        <v>2.30546</v>
      </c>
      <c r="F12" s="160">
        <v>2.18696883852696</v>
      </c>
      <c r="G12" s="161"/>
      <c r="H12" s="161"/>
      <c r="I12" s="163" t="s">
        <v>630</v>
      </c>
      <c r="J12" s="162"/>
      <c r="K12" s="162"/>
      <c r="L12" s="162"/>
      <c r="M12" s="162"/>
      <c r="N12" s="162"/>
      <c r="O12" s="162"/>
      <c r="P12" s="162"/>
    </row>
    <row r="13" spans="3:8" ht="12.75" customHeight="1">
      <c r="C13" s="158">
        <v>60</v>
      </c>
      <c r="D13" s="159">
        <f t="shared" si="0"/>
        <v>743.8000000000001</v>
      </c>
      <c r="E13" s="160">
        <v>2.46948</v>
      </c>
      <c r="F13" s="160">
        <v>1.40906078270713</v>
      </c>
      <c r="G13" s="161"/>
      <c r="H13" s="161"/>
    </row>
    <row r="14" spans="3:8" ht="12.75" customHeight="1">
      <c r="C14" s="158">
        <v>65</v>
      </c>
      <c r="D14" s="159">
        <f t="shared" si="0"/>
        <v>804.95</v>
      </c>
      <c r="E14" s="160">
        <v>2.31664</v>
      </c>
      <c r="F14" s="160">
        <v>1.3380477754887</v>
      </c>
      <c r="G14" s="161"/>
      <c r="H14" s="161"/>
    </row>
    <row r="15" spans="3:8" ht="12.75" customHeight="1">
      <c r="C15" s="158">
        <v>70</v>
      </c>
      <c r="D15" s="159">
        <f t="shared" si="0"/>
        <v>866.1</v>
      </c>
      <c r="E15" s="160">
        <v>2.61567</v>
      </c>
      <c r="F15" s="160">
        <v>1.37665116783606</v>
      </c>
      <c r="G15" s="161"/>
      <c r="H15" s="161"/>
    </row>
    <row r="16" spans="3:8" ht="12.75" customHeight="1">
      <c r="C16" s="158">
        <v>75</v>
      </c>
      <c r="D16" s="159">
        <f t="shared" si="0"/>
        <v>927.25</v>
      </c>
      <c r="E16" s="160">
        <v>2.10061</v>
      </c>
      <c r="F16" s="160">
        <v>1.97801352027397</v>
      </c>
      <c r="G16" s="161"/>
      <c r="H16" s="161"/>
    </row>
    <row r="17" spans="3:8" ht="12.75" customHeight="1">
      <c r="C17" s="158">
        <v>80</v>
      </c>
      <c r="D17" s="159">
        <f t="shared" si="0"/>
        <v>988.4000000000001</v>
      </c>
      <c r="E17" s="160">
        <v>2.3451</v>
      </c>
      <c r="F17" s="160">
        <v>1.56519043057958</v>
      </c>
      <c r="G17" s="161"/>
      <c r="H17" s="161"/>
    </row>
    <row r="18" spans="3:8" ht="12.75" customHeight="1">
      <c r="C18" s="158">
        <v>85</v>
      </c>
      <c r="D18" s="159">
        <f t="shared" si="0"/>
        <v>1049.55</v>
      </c>
      <c r="E18" s="160">
        <v>2.46507</v>
      </c>
      <c r="F18" s="160">
        <v>1.70723260570769</v>
      </c>
      <c r="G18" s="161"/>
      <c r="H18" s="161"/>
    </row>
    <row r="19" spans="3:8" ht="12.75" customHeight="1">
      <c r="C19" s="158">
        <v>90</v>
      </c>
      <c r="D19" s="159">
        <f t="shared" si="0"/>
        <v>1110.7</v>
      </c>
      <c r="E19" s="160">
        <v>2.2932</v>
      </c>
      <c r="F19" s="160">
        <v>2.72387047099736</v>
      </c>
      <c r="G19" s="161"/>
      <c r="H19" s="161"/>
    </row>
    <row r="20" spans="3:8" ht="12.75" customHeight="1">
      <c r="C20" s="158">
        <v>95</v>
      </c>
      <c r="D20" s="159">
        <f t="shared" si="0"/>
        <v>1171.8500000000001</v>
      </c>
      <c r="E20" s="160">
        <v>2.5202400000000003</v>
      </c>
      <c r="F20" s="160">
        <v>2.41542940967289</v>
      </c>
      <c r="G20" s="161"/>
      <c r="H20" s="161"/>
    </row>
    <row r="21" spans="3:8" ht="12.75" customHeight="1">
      <c r="C21" s="158">
        <v>100</v>
      </c>
      <c r="D21" s="159">
        <f t="shared" si="0"/>
        <v>1233</v>
      </c>
      <c r="E21" s="160">
        <v>2.15837</v>
      </c>
      <c r="F21" s="160">
        <v>2.70725414777735</v>
      </c>
      <c r="G21" s="161"/>
      <c r="H21" s="161"/>
    </row>
    <row r="22" spans="3:8" ht="12.75" customHeight="1">
      <c r="C22" s="158">
        <v>105</v>
      </c>
      <c r="D22" s="159">
        <f t="shared" si="0"/>
        <v>1294.15</v>
      </c>
      <c r="E22" s="160">
        <v>2.0484</v>
      </c>
      <c r="F22" s="160">
        <v>2.41052984199653</v>
      </c>
      <c r="G22" s="161"/>
      <c r="H22" s="161"/>
    </row>
    <row r="23" spans="3:8" ht="12.75" customHeight="1">
      <c r="C23" s="158">
        <v>110</v>
      </c>
      <c r="D23" s="159">
        <f t="shared" si="0"/>
        <v>1355.3</v>
      </c>
      <c r="E23" s="160">
        <v>2.07924</v>
      </c>
      <c r="F23" s="160">
        <v>2.50191555953829</v>
      </c>
      <c r="G23" s="161"/>
      <c r="H23" s="161"/>
    </row>
    <row r="24" spans="3:8" ht="12.75" customHeight="1">
      <c r="C24" s="158">
        <v>115</v>
      </c>
      <c r="D24" s="159">
        <f t="shared" si="0"/>
        <v>1416.45</v>
      </c>
      <c r="E24" s="160">
        <v>2.09646</v>
      </c>
      <c r="F24" s="160">
        <v>2.41584544833636</v>
      </c>
      <c r="G24" s="161"/>
      <c r="H24" s="161"/>
    </row>
    <row r="25" spans="3:8" ht="12.75" customHeight="1">
      <c r="C25" s="158">
        <v>120</v>
      </c>
      <c r="D25" s="159">
        <f t="shared" si="0"/>
        <v>1477.6000000000001</v>
      </c>
      <c r="E25" s="160">
        <v>2.05357</v>
      </c>
      <c r="F25" s="160">
        <v>2.65514905149049</v>
      </c>
      <c r="G25" s="161"/>
      <c r="H25" s="161"/>
    </row>
    <row r="26" spans="3:8" ht="12.75" customHeight="1">
      <c r="C26" s="158">
        <v>125</v>
      </c>
      <c r="D26" s="159">
        <f t="shared" si="0"/>
        <v>1538.75</v>
      </c>
      <c r="E26" s="160">
        <v>2.28941</v>
      </c>
      <c r="F26" s="160">
        <v>2.8181090659654</v>
      </c>
      <c r="G26" s="161"/>
      <c r="H26" s="161"/>
    </row>
    <row r="27" spans="3:8" ht="12.75" customHeight="1">
      <c r="C27" s="158">
        <v>130</v>
      </c>
      <c r="D27" s="159">
        <f t="shared" si="0"/>
        <v>1599.9</v>
      </c>
      <c r="E27" s="160">
        <v>2.17442</v>
      </c>
      <c r="F27" s="160">
        <v>3.3987625346703</v>
      </c>
      <c r="G27" s="161"/>
      <c r="H27" s="161"/>
    </row>
    <row r="28" spans="3:8" ht="12.75" customHeight="1">
      <c r="C28" s="158">
        <v>135</v>
      </c>
      <c r="D28" s="159">
        <f t="shared" si="0"/>
        <v>1661.05</v>
      </c>
      <c r="E28" s="160">
        <v>2.2591</v>
      </c>
      <c r="F28" s="160">
        <v>2.78399999999999</v>
      </c>
      <c r="G28" s="161"/>
      <c r="H28" s="161"/>
    </row>
    <row r="29" spans="3:8" ht="12.75" customHeight="1">
      <c r="C29" s="158">
        <v>140</v>
      </c>
      <c r="D29" s="159">
        <f t="shared" si="0"/>
        <v>1722.2</v>
      </c>
      <c r="E29" s="160">
        <v>2.24736</v>
      </c>
      <c r="F29" s="160">
        <v>3.61277392473828</v>
      </c>
      <c r="G29" s="161"/>
      <c r="H29" s="161"/>
    </row>
    <row r="30" spans="3:8" ht="12.75" customHeight="1">
      <c r="C30" s="158">
        <v>145</v>
      </c>
      <c r="D30" s="159">
        <f t="shared" si="0"/>
        <v>1783.3500000000001</v>
      </c>
      <c r="E30" s="160">
        <v>2.09193</v>
      </c>
      <c r="F30" s="160">
        <v>3.92533606078315</v>
      </c>
      <c r="G30" s="161"/>
      <c r="H30" s="161"/>
    </row>
    <row r="31" spans="3:8" ht="12.75" customHeight="1">
      <c r="C31" s="158">
        <v>150</v>
      </c>
      <c r="D31" s="159">
        <f t="shared" si="0"/>
        <v>1844.5</v>
      </c>
      <c r="E31" s="160">
        <v>2.10041</v>
      </c>
      <c r="F31" s="160">
        <v>3.77655447052112</v>
      </c>
      <c r="G31" s="161"/>
      <c r="H31" s="161"/>
    </row>
    <row r="32" spans="3:8" ht="12.75" customHeight="1">
      <c r="C32" s="158">
        <v>154</v>
      </c>
      <c r="D32" s="159">
        <f t="shared" si="0"/>
        <v>1893.42</v>
      </c>
      <c r="E32" s="160">
        <v>1.90971</v>
      </c>
      <c r="F32" s="160">
        <v>3.29961570740754</v>
      </c>
      <c r="G32" s="161"/>
      <c r="H32" s="161"/>
    </row>
    <row r="33" spans="3:8" ht="12.75" customHeight="1">
      <c r="C33" s="158">
        <v>160</v>
      </c>
      <c r="D33" s="159">
        <f t="shared" si="0"/>
        <v>1966.8000000000002</v>
      </c>
      <c r="E33" s="160">
        <v>1.99573</v>
      </c>
      <c r="F33" s="160">
        <v>3.27391645463816</v>
      </c>
      <c r="G33" s="161"/>
      <c r="H33" s="161"/>
    </row>
    <row r="34" spans="3:8" ht="12.75" customHeight="1">
      <c r="C34" s="158">
        <v>165</v>
      </c>
      <c r="D34" s="159">
        <f aca="true" t="shared" si="1" ref="D34:D58">12.23*C34+10</f>
        <v>2027.95</v>
      </c>
      <c r="E34" s="160">
        <v>2.52981</v>
      </c>
      <c r="F34" s="160">
        <v>4.25736416577144</v>
      </c>
      <c r="G34" s="161"/>
      <c r="H34" s="161"/>
    </row>
    <row r="35" spans="3:8" ht="12.75" customHeight="1">
      <c r="C35" s="158">
        <v>170</v>
      </c>
      <c r="D35" s="159">
        <f t="shared" si="1"/>
        <v>2089.1</v>
      </c>
      <c r="E35" s="160">
        <v>2.3588</v>
      </c>
      <c r="F35" s="160">
        <v>4.28834517232313</v>
      </c>
      <c r="G35" s="161"/>
      <c r="H35" s="161"/>
    </row>
    <row r="36" spans="3:8" ht="12.75" customHeight="1">
      <c r="C36" s="158">
        <v>175</v>
      </c>
      <c r="D36" s="159">
        <f t="shared" si="1"/>
        <v>2150.25</v>
      </c>
      <c r="E36" s="160">
        <v>2.23364</v>
      </c>
      <c r="F36" s="160">
        <v>3.62595669523121</v>
      </c>
      <c r="G36" s="161"/>
      <c r="H36" s="161"/>
    </row>
    <row r="37" spans="3:8" ht="12.75" customHeight="1">
      <c r="C37" s="158">
        <v>180</v>
      </c>
      <c r="D37" s="159">
        <f t="shared" si="1"/>
        <v>2211.4</v>
      </c>
      <c r="E37" s="160">
        <v>2.0901</v>
      </c>
      <c r="F37" s="160">
        <v>4.1739301793267</v>
      </c>
      <c r="G37" s="161"/>
      <c r="H37" s="161"/>
    </row>
    <row r="38" spans="3:8" ht="12.75" customHeight="1">
      <c r="C38" s="158">
        <v>185</v>
      </c>
      <c r="D38" s="159">
        <f t="shared" si="1"/>
        <v>2272.55</v>
      </c>
      <c r="E38" s="160">
        <v>1.8300800000000002</v>
      </c>
      <c r="F38" s="160">
        <v>4.02466027004735</v>
      </c>
      <c r="G38" s="161"/>
      <c r="H38" s="161"/>
    </row>
    <row r="39" spans="3:8" ht="12.75" customHeight="1">
      <c r="C39" s="158">
        <v>190</v>
      </c>
      <c r="D39" s="159">
        <f t="shared" si="1"/>
        <v>2333.7000000000003</v>
      </c>
      <c r="E39" s="160">
        <v>2.06282</v>
      </c>
      <c r="F39" s="160">
        <v>4.03434624859311</v>
      </c>
      <c r="G39" s="161"/>
      <c r="H39" s="161"/>
    </row>
    <row r="40" spans="3:8" ht="12.75" customHeight="1">
      <c r="C40" s="158">
        <v>195</v>
      </c>
      <c r="D40" s="159">
        <f t="shared" si="1"/>
        <v>2394.85</v>
      </c>
      <c r="E40" s="160">
        <v>2.10457</v>
      </c>
      <c r="F40" s="160">
        <v>4.0361061301401</v>
      </c>
      <c r="G40" s="161"/>
      <c r="H40" s="161"/>
    </row>
    <row r="41" spans="3:8" ht="12.75" customHeight="1">
      <c r="C41" s="158">
        <v>200</v>
      </c>
      <c r="D41" s="159">
        <f t="shared" si="1"/>
        <v>2456</v>
      </c>
      <c r="E41" s="160">
        <v>2.07337</v>
      </c>
      <c r="F41" s="160">
        <v>3.68357893010737</v>
      </c>
      <c r="G41" s="161"/>
      <c r="H41" s="161"/>
    </row>
    <row r="42" spans="3:8" ht="12.75" customHeight="1">
      <c r="C42" s="158">
        <v>205</v>
      </c>
      <c r="D42" s="159">
        <f t="shared" si="1"/>
        <v>2517.15</v>
      </c>
      <c r="E42" s="160">
        <v>2.07317</v>
      </c>
      <c r="F42" s="160">
        <v>3.67686566080476</v>
      </c>
      <c r="G42" s="161"/>
      <c r="H42" s="161"/>
    </row>
    <row r="43" spans="3:8" ht="12.75" customHeight="1">
      <c r="C43" s="158">
        <v>210</v>
      </c>
      <c r="D43" s="159">
        <f t="shared" si="1"/>
        <v>2578.3</v>
      </c>
      <c r="E43" s="160">
        <v>1.97333</v>
      </c>
      <c r="F43" s="160">
        <v>4.16759472368639</v>
      </c>
      <c r="G43" s="161"/>
      <c r="H43" s="161"/>
    </row>
    <row r="44" spans="3:8" ht="12.75" customHeight="1">
      <c r="C44" s="158">
        <v>215</v>
      </c>
      <c r="D44" s="159">
        <f t="shared" si="1"/>
        <v>2639.4500000000003</v>
      </c>
      <c r="E44" s="160">
        <v>1.9372800000000001</v>
      </c>
      <c r="F44" s="160">
        <v>4.58850495177967</v>
      </c>
      <c r="G44" s="161"/>
      <c r="H44" s="161"/>
    </row>
    <row r="45" spans="3:8" ht="12.75" customHeight="1">
      <c r="C45" s="158">
        <v>220</v>
      </c>
      <c r="D45" s="159">
        <f t="shared" si="1"/>
        <v>2700.6</v>
      </c>
      <c r="E45" s="160">
        <v>1.9657600000000002</v>
      </c>
      <c r="F45" s="160">
        <v>4.08039123092076</v>
      </c>
      <c r="G45" s="161"/>
      <c r="H45" s="161"/>
    </row>
    <row r="46" spans="3:8" ht="12.75" customHeight="1">
      <c r="C46" s="158">
        <v>225</v>
      </c>
      <c r="D46" s="159">
        <f t="shared" si="1"/>
        <v>2761.75</v>
      </c>
      <c r="E46" s="160">
        <v>1.9697200000000001</v>
      </c>
      <c r="F46" s="160">
        <v>3.9648709936334</v>
      </c>
      <c r="G46" s="161"/>
      <c r="H46" s="161"/>
    </row>
    <row r="47" spans="3:8" ht="12.75" customHeight="1">
      <c r="C47" s="158">
        <v>230</v>
      </c>
      <c r="D47" s="159">
        <f t="shared" si="1"/>
        <v>2822.9</v>
      </c>
      <c r="E47" s="160">
        <v>2.03992</v>
      </c>
      <c r="F47" s="160">
        <v>4.28763150587731</v>
      </c>
      <c r="G47" s="161"/>
      <c r="H47" s="161"/>
    </row>
    <row r="48" spans="3:8" ht="12.75" customHeight="1">
      <c r="C48" s="158">
        <v>235</v>
      </c>
      <c r="D48" s="159">
        <f t="shared" si="1"/>
        <v>2884.05</v>
      </c>
      <c r="E48" s="160">
        <v>1.99289</v>
      </c>
      <c r="F48" s="160">
        <v>4.61642850796062</v>
      </c>
      <c r="G48" s="161"/>
      <c r="H48" s="161"/>
    </row>
    <row r="49" spans="3:8" ht="12.75" customHeight="1">
      <c r="C49" s="158">
        <v>240</v>
      </c>
      <c r="D49" s="159">
        <f t="shared" si="1"/>
        <v>2945.2000000000003</v>
      </c>
      <c r="E49" s="160">
        <v>1.7758</v>
      </c>
      <c r="F49" s="160">
        <v>3.6761710794297002</v>
      </c>
      <c r="G49" s="161"/>
      <c r="H49" s="161"/>
    </row>
    <row r="50" spans="3:8" ht="12.75" customHeight="1">
      <c r="C50" s="158">
        <v>245</v>
      </c>
      <c r="D50" s="159">
        <f t="shared" si="1"/>
        <v>3006.35</v>
      </c>
      <c r="E50" s="160">
        <v>1.7558200000000002</v>
      </c>
      <c r="F50" s="160">
        <v>3.60509747146564</v>
      </c>
      <c r="G50" s="161"/>
      <c r="H50" s="161"/>
    </row>
    <row r="51" spans="3:8" ht="12.75" customHeight="1">
      <c r="C51" s="158">
        <v>250</v>
      </c>
      <c r="D51" s="159">
        <f t="shared" si="1"/>
        <v>3067.5</v>
      </c>
      <c r="E51" s="160">
        <v>1.32053</v>
      </c>
      <c r="F51" s="160">
        <v>4.44869813888052</v>
      </c>
      <c r="G51" s="161"/>
      <c r="H51" s="161"/>
    </row>
    <row r="52" spans="3:8" ht="12.75" customHeight="1">
      <c r="C52" s="158">
        <v>255</v>
      </c>
      <c r="D52" s="159">
        <f t="shared" si="1"/>
        <v>3128.65</v>
      </c>
      <c r="E52" s="160">
        <v>2.23072</v>
      </c>
      <c r="F52" s="160">
        <v>3.85084101596657</v>
      </c>
      <c r="G52" s="161"/>
      <c r="H52" s="161"/>
    </row>
    <row r="53" spans="3:8" ht="12.75" customHeight="1">
      <c r="C53" s="158">
        <v>260</v>
      </c>
      <c r="D53" s="159">
        <f t="shared" si="1"/>
        <v>3189.8</v>
      </c>
      <c r="E53" s="160">
        <v>1.6831800000000001</v>
      </c>
      <c r="F53" s="160">
        <v>5.25479267137684</v>
      </c>
      <c r="G53" s="161"/>
      <c r="H53" s="161"/>
    </row>
    <row r="54" spans="3:8" ht="12.75" customHeight="1">
      <c r="C54" s="158">
        <v>265</v>
      </c>
      <c r="D54" s="159">
        <f t="shared" si="1"/>
        <v>3250.9500000000003</v>
      </c>
      <c r="E54" s="160">
        <v>1.73061</v>
      </c>
      <c r="F54" s="160">
        <v>5.76519026295127</v>
      </c>
      <c r="G54" s="161"/>
      <c r="H54" s="161"/>
    </row>
    <row r="55" spans="3:8" ht="12.75" customHeight="1">
      <c r="C55" s="158">
        <v>270</v>
      </c>
      <c r="D55" s="159">
        <f t="shared" si="1"/>
        <v>3312.1</v>
      </c>
      <c r="E55" s="160">
        <v>1.6696900000000001</v>
      </c>
      <c r="F55" s="160">
        <v>4.46758144760084</v>
      </c>
      <c r="G55" s="161"/>
      <c r="H55" s="161"/>
    </row>
    <row r="56" spans="3:8" ht="12.75" customHeight="1">
      <c r="C56" s="158">
        <v>275</v>
      </c>
      <c r="D56" s="159">
        <f t="shared" si="1"/>
        <v>3373.25</v>
      </c>
      <c r="E56" s="160">
        <v>1.74869</v>
      </c>
      <c r="F56" s="160">
        <v>4.85922836287798</v>
      </c>
      <c r="G56" s="161"/>
      <c r="H56" s="161"/>
    </row>
    <row r="57" spans="3:8" ht="12.75" customHeight="1">
      <c r="C57" s="158">
        <v>280</v>
      </c>
      <c r="D57" s="159">
        <f t="shared" si="1"/>
        <v>3434.4</v>
      </c>
      <c r="E57" s="160">
        <v>1.53794</v>
      </c>
      <c r="F57" s="160">
        <v>5.46190316555715</v>
      </c>
      <c r="G57" s="161"/>
      <c r="H57" s="161"/>
    </row>
    <row r="58" spans="3:8" ht="12.75" customHeight="1">
      <c r="C58" s="158">
        <v>285</v>
      </c>
      <c r="D58" s="159">
        <f t="shared" si="1"/>
        <v>3495.55</v>
      </c>
      <c r="E58" s="160">
        <v>1.7990300000000001</v>
      </c>
      <c r="F58" s="160">
        <v>5.07402882970917</v>
      </c>
      <c r="G58" s="161"/>
      <c r="H58" s="161"/>
    </row>
    <row r="59" spans="3:8" ht="12.75" customHeight="1">
      <c r="C59" s="158">
        <v>290</v>
      </c>
      <c r="D59" s="158">
        <v>3550</v>
      </c>
      <c r="E59" s="160">
        <v>1.1912</v>
      </c>
      <c r="F59" s="160">
        <v>3.02375809935196</v>
      </c>
      <c r="G59" s="161"/>
      <c r="H59" s="161"/>
    </row>
    <row r="60" spans="3:8" ht="12.75" customHeight="1">
      <c r="C60" s="158">
        <v>295</v>
      </c>
      <c r="D60" s="158">
        <v>3550</v>
      </c>
      <c r="E60" s="160">
        <v>1.6323</v>
      </c>
      <c r="F60" s="160">
        <v>3.5424561403509</v>
      </c>
      <c r="G60" s="161"/>
      <c r="H60" s="161"/>
    </row>
    <row r="61" spans="3:8" ht="12.75" customHeight="1">
      <c r="C61" s="158">
        <v>300</v>
      </c>
      <c r="D61" s="158">
        <v>3550</v>
      </c>
      <c r="E61" s="160">
        <v>1.84616</v>
      </c>
      <c r="F61" s="160">
        <v>3.2533997380464</v>
      </c>
      <c r="G61" s="161"/>
      <c r="H61" s="161"/>
    </row>
    <row r="62" spans="3:8" ht="12.75" customHeight="1">
      <c r="C62" s="158">
        <v>305</v>
      </c>
      <c r="D62" s="158">
        <v>3550</v>
      </c>
      <c r="E62" s="160">
        <v>1.86781</v>
      </c>
      <c r="F62" s="160">
        <v>3.10372431065768</v>
      </c>
      <c r="G62" s="161"/>
      <c r="H62" s="161"/>
    </row>
    <row r="63" spans="3:8" ht="12.75" customHeight="1">
      <c r="C63" s="158">
        <v>309</v>
      </c>
      <c r="D63" s="158">
        <v>3550</v>
      </c>
      <c r="E63" s="160">
        <v>1.87908</v>
      </c>
      <c r="F63" s="160">
        <v>3.00041896290558</v>
      </c>
      <c r="G63" s="161"/>
      <c r="H63" s="161"/>
    </row>
    <row r="64" spans="3:8" ht="12.75" customHeight="1">
      <c r="C64" s="158">
        <v>315</v>
      </c>
      <c r="D64" s="158">
        <v>3550</v>
      </c>
      <c r="E64" s="160">
        <v>1.77993</v>
      </c>
      <c r="F64" s="160">
        <v>2.81040663204632</v>
      </c>
      <c r="G64" s="161"/>
      <c r="H64" s="161"/>
    </row>
    <row r="65" spans="3:8" ht="12.75" customHeight="1">
      <c r="C65" s="158">
        <v>320</v>
      </c>
      <c r="D65" s="158">
        <v>3550</v>
      </c>
      <c r="E65" s="160">
        <v>1.52625</v>
      </c>
      <c r="F65" s="160">
        <v>2.80717719440546</v>
      </c>
      <c r="G65" s="161"/>
      <c r="H65" s="161"/>
    </row>
    <row r="66" spans="3:8" ht="12.75" customHeight="1">
      <c r="C66" s="158">
        <v>325</v>
      </c>
      <c r="D66" s="158">
        <v>3550</v>
      </c>
      <c r="E66" s="160">
        <v>1.75448</v>
      </c>
      <c r="F66" s="160">
        <v>2.64919320413212</v>
      </c>
      <c r="G66" s="161"/>
      <c r="H66" s="161"/>
    </row>
    <row r="67" spans="3:8" ht="12.75" customHeight="1">
      <c r="C67" s="158">
        <v>330</v>
      </c>
      <c r="D67" s="158">
        <v>3550</v>
      </c>
      <c r="E67" s="160">
        <v>1.65124</v>
      </c>
      <c r="F67" s="160">
        <v>2.67056671436067</v>
      </c>
      <c r="G67" s="161"/>
      <c r="H67" s="161"/>
    </row>
    <row r="68" spans="3:8" ht="12.75" customHeight="1">
      <c r="C68" s="158">
        <v>335</v>
      </c>
      <c r="D68" s="158">
        <v>3550</v>
      </c>
      <c r="E68" s="160">
        <v>1.7501600000000002</v>
      </c>
      <c r="F68" s="160">
        <v>2.91368196335804</v>
      </c>
      <c r="G68" s="161"/>
      <c r="H68" s="161"/>
    </row>
    <row r="69" spans="3:8" ht="12.75" customHeight="1">
      <c r="C69" s="158">
        <v>340</v>
      </c>
      <c r="D69" s="158">
        <v>3550</v>
      </c>
      <c r="E69" s="160">
        <v>1.87379</v>
      </c>
      <c r="F69" s="160">
        <v>2.5995293818367</v>
      </c>
      <c r="G69" s="161"/>
      <c r="H69" s="161"/>
    </row>
    <row r="70" spans="3:8" ht="12.75" customHeight="1">
      <c r="C70" s="158">
        <v>345</v>
      </c>
      <c r="D70" s="158">
        <v>3550</v>
      </c>
      <c r="E70" s="160">
        <v>1.9737500000000001</v>
      </c>
      <c r="F70" s="160">
        <v>2.71809164194322</v>
      </c>
      <c r="G70" s="161"/>
      <c r="H70" s="161"/>
    </row>
    <row r="71" spans="3:8" ht="12.75" customHeight="1">
      <c r="C71" s="158">
        <v>350</v>
      </c>
      <c r="D71" s="158">
        <v>3550</v>
      </c>
      <c r="E71" s="160">
        <v>1.63873</v>
      </c>
      <c r="F71" s="160">
        <v>2.5307469621817</v>
      </c>
      <c r="G71" s="161"/>
      <c r="H71" s="161"/>
    </row>
    <row r="72" spans="3:8" ht="12.75" customHeight="1">
      <c r="C72" s="158">
        <v>355</v>
      </c>
      <c r="D72" s="158">
        <v>3550</v>
      </c>
      <c r="E72" s="160">
        <v>1.7087</v>
      </c>
      <c r="F72" s="160">
        <v>2.58158792011686</v>
      </c>
      <c r="G72" s="161"/>
      <c r="H72" s="161"/>
    </row>
    <row r="73" spans="3:8" ht="12.75" customHeight="1">
      <c r="C73" s="158">
        <v>360</v>
      </c>
      <c r="D73" s="158">
        <v>3550</v>
      </c>
      <c r="E73" s="160">
        <v>1.8258</v>
      </c>
      <c r="F73" s="160">
        <v>2.74618769914221</v>
      </c>
      <c r="G73" s="161"/>
      <c r="H73" s="161"/>
    </row>
    <row r="74" spans="3:8" ht="12.75" customHeight="1">
      <c r="C74" s="158">
        <v>365</v>
      </c>
      <c r="D74" s="158">
        <v>3550</v>
      </c>
      <c r="E74" s="160">
        <v>1.67021</v>
      </c>
      <c r="F74" s="160">
        <v>2.79953780786276</v>
      </c>
      <c r="G74" s="161"/>
      <c r="H74" s="161"/>
    </row>
    <row r="75" spans="3:8" ht="12.75" customHeight="1">
      <c r="C75" s="158">
        <v>370</v>
      </c>
      <c r="D75" s="158">
        <v>3550</v>
      </c>
      <c r="E75" s="160">
        <v>1.51346</v>
      </c>
      <c r="F75" s="160">
        <v>2.85906891902616</v>
      </c>
      <c r="G75" s="161"/>
      <c r="H75" s="161"/>
    </row>
    <row r="76" spans="3:8" ht="12.75" customHeight="1">
      <c r="C76" s="158">
        <v>375</v>
      </c>
      <c r="D76" s="158">
        <v>3550</v>
      </c>
      <c r="E76" s="160">
        <v>1.7850700000000002</v>
      </c>
      <c r="F76" s="160">
        <v>2.65848324036549</v>
      </c>
      <c r="G76" s="161"/>
      <c r="H76" s="161"/>
    </row>
    <row r="77" spans="3:8" ht="12.75" customHeight="1">
      <c r="C77" s="158">
        <v>380</v>
      </c>
      <c r="D77" s="158">
        <v>3550</v>
      </c>
      <c r="E77" s="160">
        <v>1.95948</v>
      </c>
      <c r="F77" s="160">
        <v>2.76799155712132</v>
      </c>
      <c r="G77" s="161"/>
      <c r="H77" s="161"/>
    </row>
    <row r="78" spans="3:8" ht="12.75" customHeight="1">
      <c r="C78" s="158">
        <v>390</v>
      </c>
      <c r="D78" s="158">
        <v>3550</v>
      </c>
      <c r="E78" s="160">
        <v>1.9158600000000001</v>
      </c>
      <c r="F78" s="160">
        <v>2.75167730918338</v>
      </c>
      <c r="G78" s="161"/>
      <c r="H78" s="161"/>
    </row>
    <row r="79" spans="3:8" ht="12.75" customHeight="1">
      <c r="C79" s="158">
        <v>395</v>
      </c>
      <c r="D79" s="158">
        <v>3550</v>
      </c>
      <c r="E79" s="160">
        <v>1.7496</v>
      </c>
      <c r="F79" s="160">
        <v>2.69716389655951</v>
      </c>
      <c r="G79" s="161"/>
      <c r="H79" s="161"/>
    </row>
    <row r="80" spans="3:8" ht="12.75" customHeight="1">
      <c r="C80" s="158">
        <v>400</v>
      </c>
      <c r="D80" s="158">
        <v>3550</v>
      </c>
      <c r="E80" s="160">
        <v>1.55763</v>
      </c>
      <c r="F80" s="160">
        <v>2.96913586132597</v>
      </c>
      <c r="G80" s="161"/>
      <c r="H80" s="161"/>
    </row>
    <row r="81" spans="3:8" ht="12.75" customHeight="1">
      <c r="C81" s="158">
        <v>405</v>
      </c>
      <c r="D81" s="158">
        <v>3550</v>
      </c>
      <c r="E81" s="160">
        <v>1.81541</v>
      </c>
      <c r="F81" s="160">
        <v>2.75666166335803</v>
      </c>
      <c r="G81" s="161"/>
      <c r="H81" s="161"/>
    </row>
    <row r="82" spans="3:8" ht="12.75" customHeight="1">
      <c r="C82" s="158">
        <v>410</v>
      </c>
      <c r="D82" s="158">
        <v>3550</v>
      </c>
      <c r="E82" s="160">
        <v>1.4409</v>
      </c>
      <c r="F82" s="160">
        <v>3.51459355556691</v>
      </c>
      <c r="G82" s="161"/>
      <c r="H82" s="161"/>
    </row>
    <row r="83" spans="3:8" ht="12.75" customHeight="1">
      <c r="C83" s="158">
        <v>415</v>
      </c>
      <c r="D83" s="158">
        <v>3550</v>
      </c>
      <c r="E83" s="160">
        <v>1.86236</v>
      </c>
      <c r="F83" s="160">
        <v>3.2669062397909</v>
      </c>
      <c r="G83" s="161"/>
      <c r="H83" s="161"/>
    </row>
    <row r="84" spans="3:8" ht="12.75" customHeight="1">
      <c r="C84" s="158">
        <v>420</v>
      </c>
      <c r="D84" s="158">
        <v>3550</v>
      </c>
      <c r="E84" s="160">
        <v>1.66076</v>
      </c>
      <c r="F84" s="160">
        <v>3.62065490742451</v>
      </c>
      <c r="G84" s="161"/>
      <c r="H84" s="161"/>
    </row>
    <row r="85" spans="3:8" ht="12.75" customHeight="1">
      <c r="C85" s="158">
        <v>425</v>
      </c>
      <c r="D85" s="158">
        <v>3550</v>
      </c>
      <c r="E85" s="160">
        <v>1.98085</v>
      </c>
      <c r="F85" s="160">
        <v>2.81260410042098</v>
      </c>
      <c r="G85" s="161"/>
      <c r="H85" s="161"/>
    </row>
    <row r="86" spans="3:8" ht="12.75" customHeight="1">
      <c r="C86" s="158">
        <v>430</v>
      </c>
      <c r="D86" s="158">
        <v>3550</v>
      </c>
      <c r="E86" s="160">
        <v>1.365</v>
      </c>
      <c r="F86" s="160">
        <v>2.67821093714954</v>
      </c>
      <c r="G86" s="161"/>
      <c r="H86" s="161"/>
    </row>
    <row r="87" spans="3:8" ht="12.75" customHeight="1">
      <c r="C87" s="158">
        <v>435</v>
      </c>
      <c r="D87" s="158">
        <v>3550</v>
      </c>
      <c r="E87" s="160">
        <v>1.58168</v>
      </c>
      <c r="F87" s="160">
        <v>2.87175149930805</v>
      </c>
      <c r="G87" s="161"/>
      <c r="H87" s="161"/>
    </row>
    <row r="88" spans="3:8" ht="12.75" customHeight="1">
      <c r="C88" s="158">
        <v>440</v>
      </c>
      <c r="D88" s="159">
        <f aca="true" t="shared" si="2" ref="D88:D131">34.31*C88-11460</f>
        <v>3636.4000000000015</v>
      </c>
      <c r="E88" s="160">
        <v>1.96143</v>
      </c>
      <c r="F88" s="160">
        <v>3.69505137953681</v>
      </c>
      <c r="G88" s="161"/>
      <c r="H88" s="161"/>
    </row>
    <row r="89" spans="3:8" ht="12.75" customHeight="1">
      <c r="C89" s="158">
        <v>445</v>
      </c>
      <c r="D89" s="159">
        <f t="shared" si="2"/>
        <v>3807.9500000000007</v>
      </c>
      <c r="E89" s="160">
        <v>1.713</v>
      </c>
      <c r="F89" s="160">
        <v>4.53824335368493</v>
      </c>
      <c r="G89" s="161"/>
      <c r="H89" s="161"/>
    </row>
    <row r="90" spans="3:8" ht="12.75" customHeight="1">
      <c r="C90" s="158">
        <v>450</v>
      </c>
      <c r="D90" s="159">
        <f t="shared" si="2"/>
        <v>3979.500000000002</v>
      </c>
      <c r="E90" s="160">
        <v>1.71438</v>
      </c>
      <c r="F90" s="160">
        <v>5.33972770285499</v>
      </c>
      <c r="G90" s="161"/>
      <c r="H90" s="161"/>
    </row>
    <row r="91" spans="3:8" ht="12.75" customHeight="1">
      <c r="C91" s="158">
        <v>455</v>
      </c>
      <c r="D91" s="159">
        <f t="shared" si="2"/>
        <v>4151.050000000001</v>
      </c>
      <c r="E91" s="160">
        <v>1.59791</v>
      </c>
      <c r="F91" s="160">
        <v>5.61666882360545</v>
      </c>
      <c r="G91" s="161"/>
      <c r="H91" s="161"/>
    </row>
    <row r="92" spans="3:8" ht="12.75" customHeight="1">
      <c r="C92" s="158">
        <v>460</v>
      </c>
      <c r="D92" s="159">
        <f t="shared" si="2"/>
        <v>4322.6</v>
      </c>
      <c r="E92" s="160">
        <v>1.8223900000000002</v>
      </c>
      <c r="F92" s="160">
        <v>4.99418212995288</v>
      </c>
      <c r="G92" s="161"/>
      <c r="H92" s="161"/>
    </row>
    <row r="93" spans="3:8" ht="12.75" customHeight="1">
      <c r="C93" s="158">
        <v>465</v>
      </c>
      <c r="D93" s="159">
        <f t="shared" si="2"/>
        <v>4494.1500000000015</v>
      </c>
      <c r="E93" s="160">
        <v>1.90155</v>
      </c>
      <c r="F93" s="160">
        <v>5.15048236302011</v>
      </c>
      <c r="G93" s="161"/>
      <c r="H93" s="161"/>
    </row>
    <row r="94" spans="3:8" ht="12.75" customHeight="1">
      <c r="C94" s="158">
        <v>470</v>
      </c>
      <c r="D94" s="159">
        <f t="shared" si="2"/>
        <v>4665.700000000001</v>
      </c>
      <c r="E94" s="160">
        <v>1.7605600000000001</v>
      </c>
      <c r="F94" s="160">
        <v>5.42162321775085</v>
      </c>
      <c r="G94" s="161"/>
      <c r="H94" s="161"/>
    </row>
    <row r="95" spans="3:8" ht="12.75" customHeight="1">
      <c r="C95" s="158">
        <v>475</v>
      </c>
      <c r="D95" s="159">
        <f t="shared" si="2"/>
        <v>4837.250000000002</v>
      </c>
      <c r="E95" s="160">
        <v>1.9487</v>
      </c>
      <c r="F95" s="160">
        <v>5.29432223284937</v>
      </c>
      <c r="G95" s="161"/>
      <c r="H95" s="161"/>
    </row>
    <row r="96" spans="3:8" ht="12.75" customHeight="1">
      <c r="C96" s="158">
        <v>481</v>
      </c>
      <c r="D96" s="159">
        <f t="shared" si="2"/>
        <v>5043.110000000001</v>
      </c>
      <c r="E96" s="160">
        <v>1.56143</v>
      </c>
      <c r="F96" s="160">
        <v>6.5954372083107</v>
      </c>
      <c r="G96" s="161"/>
      <c r="H96" s="161"/>
    </row>
    <row r="97" spans="3:8" ht="12.75" customHeight="1">
      <c r="C97" s="158">
        <v>485</v>
      </c>
      <c r="D97" s="159">
        <f t="shared" si="2"/>
        <v>5180.350000000002</v>
      </c>
      <c r="E97" s="160">
        <v>1.72339</v>
      </c>
      <c r="F97" s="160">
        <v>5.45726523320639</v>
      </c>
      <c r="G97" s="161"/>
      <c r="H97" s="161"/>
    </row>
    <row r="98" spans="3:8" ht="12.75" customHeight="1">
      <c r="C98" s="158">
        <v>490</v>
      </c>
      <c r="D98" s="159">
        <f t="shared" si="2"/>
        <v>5351.9000000000015</v>
      </c>
      <c r="E98" s="160">
        <v>1.8379800000000002</v>
      </c>
      <c r="F98" s="160">
        <v>5.54649427162108</v>
      </c>
      <c r="G98" s="161"/>
      <c r="H98" s="161"/>
    </row>
    <row r="99" spans="3:8" ht="12.75" customHeight="1">
      <c r="C99" s="158">
        <v>495</v>
      </c>
      <c r="D99" s="159">
        <f t="shared" si="2"/>
        <v>5523.450000000001</v>
      </c>
      <c r="E99" s="160">
        <v>1.8204</v>
      </c>
      <c r="F99" s="160">
        <v>5.53496268169457</v>
      </c>
      <c r="G99" s="161"/>
      <c r="H99" s="161"/>
    </row>
    <row r="100" spans="3:8" ht="12.75" customHeight="1">
      <c r="C100" s="158">
        <v>500</v>
      </c>
      <c r="D100" s="159">
        <f t="shared" si="2"/>
        <v>5695</v>
      </c>
      <c r="E100" s="160">
        <v>1.66127</v>
      </c>
      <c r="F100" s="160">
        <v>5.42790505629877</v>
      </c>
      <c r="G100" s="161"/>
      <c r="H100" s="161"/>
    </row>
    <row r="101" spans="3:8" ht="12.75" customHeight="1">
      <c r="C101" s="158">
        <v>505</v>
      </c>
      <c r="D101" s="159">
        <f t="shared" si="2"/>
        <v>5866.550000000003</v>
      </c>
      <c r="E101" s="160">
        <v>1.92364</v>
      </c>
      <c r="F101" s="160">
        <v>5.60943425824243</v>
      </c>
      <c r="G101" s="161"/>
      <c r="H101" s="161"/>
    </row>
    <row r="102" spans="3:8" ht="12.75" customHeight="1">
      <c r="C102" s="158">
        <v>510</v>
      </c>
      <c r="D102" s="159">
        <f t="shared" si="2"/>
        <v>6038.100000000002</v>
      </c>
      <c r="E102" s="160">
        <v>1.51737</v>
      </c>
      <c r="F102" s="160">
        <v>5.81290645322649</v>
      </c>
      <c r="G102" s="161"/>
      <c r="H102" s="161"/>
    </row>
    <row r="103" spans="3:8" ht="12.75" customHeight="1">
      <c r="C103" s="158">
        <v>515</v>
      </c>
      <c r="D103" s="159">
        <f t="shared" si="2"/>
        <v>6209.6500000000015</v>
      </c>
      <c r="E103" s="160">
        <v>1.5993300000000001</v>
      </c>
      <c r="F103" s="160">
        <v>6.1285138513341</v>
      </c>
      <c r="G103" s="161"/>
      <c r="H103" s="161"/>
    </row>
    <row r="104" spans="3:8" ht="12.75" customHeight="1">
      <c r="C104" s="158">
        <v>520</v>
      </c>
      <c r="D104" s="159">
        <f t="shared" si="2"/>
        <v>6381.200000000001</v>
      </c>
      <c r="E104" s="160">
        <v>1.67561</v>
      </c>
      <c r="F104" s="160">
        <v>5.31215092466171</v>
      </c>
      <c r="G104" s="161"/>
      <c r="H104" s="161"/>
    </row>
    <row r="105" spans="3:8" ht="12.75" customHeight="1">
      <c r="C105" s="158">
        <v>525</v>
      </c>
      <c r="D105" s="159">
        <f t="shared" si="2"/>
        <v>6552.75</v>
      </c>
      <c r="E105" s="160">
        <v>1.57297</v>
      </c>
      <c r="F105" s="160">
        <v>5.93774552849281</v>
      </c>
      <c r="G105" s="161"/>
      <c r="H105" s="161"/>
    </row>
    <row r="106" spans="3:8" ht="12.75" customHeight="1">
      <c r="C106" s="158">
        <v>530</v>
      </c>
      <c r="D106" s="159">
        <f t="shared" si="2"/>
        <v>6724.300000000003</v>
      </c>
      <c r="E106" s="160">
        <v>1.53074</v>
      </c>
      <c r="F106" s="160">
        <v>5.36694060426006</v>
      </c>
      <c r="G106" s="161"/>
      <c r="H106" s="161"/>
    </row>
    <row r="107" spans="3:8" ht="12.75" customHeight="1">
      <c r="C107" s="158">
        <v>535</v>
      </c>
      <c r="D107" s="159">
        <f t="shared" si="2"/>
        <v>6895.850000000002</v>
      </c>
      <c r="E107" s="160">
        <v>1.63967</v>
      </c>
      <c r="F107" s="160">
        <v>6.23371463958965</v>
      </c>
      <c r="G107" s="161"/>
      <c r="H107" s="161"/>
    </row>
    <row r="108" spans="3:8" ht="12.75" customHeight="1">
      <c r="C108" s="158">
        <v>540</v>
      </c>
      <c r="D108" s="159">
        <f t="shared" si="2"/>
        <v>7067.4000000000015</v>
      </c>
      <c r="E108" s="160">
        <v>1.5259800000000001</v>
      </c>
      <c r="F108" s="160">
        <v>6.18116876674269</v>
      </c>
      <c r="G108" s="161"/>
      <c r="H108" s="161"/>
    </row>
    <row r="109" spans="3:8" ht="12.75" customHeight="1">
      <c r="C109" s="158">
        <v>545</v>
      </c>
      <c r="D109" s="159">
        <f t="shared" si="2"/>
        <v>7238.950000000001</v>
      </c>
      <c r="E109" s="160">
        <v>1.7157200000000001</v>
      </c>
      <c r="F109" s="160">
        <v>5.69162003917795</v>
      </c>
      <c r="G109" s="161"/>
      <c r="H109" s="161"/>
    </row>
    <row r="110" spans="3:8" ht="12.75" customHeight="1">
      <c r="C110" s="158">
        <v>550</v>
      </c>
      <c r="D110" s="159">
        <f t="shared" si="2"/>
        <v>7410.5</v>
      </c>
      <c r="E110" s="160">
        <v>1.52099</v>
      </c>
      <c r="F110" s="160">
        <v>5.57025332511855</v>
      </c>
      <c r="G110" s="161"/>
      <c r="H110" s="161"/>
    </row>
    <row r="111" spans="3:8" ht="12.75" customHeight="1">
      <c r="C111" s="158">
        <v>555</v>
      </c>
      <c r="D111" s="159">
        <f t="shared" si="2"/>
        <v>7582.050000000003</v>
      </c>
      <c r="E111" s="160">
        <v>1.81197</v>
      </c>
      <c r="F111" s="160">
        <v>5.29592807823907</v>
      </c>
      <c r="G111" s="161"/>
      <c r="H111" s="161"/>
    </row>
    <row r="112" spans="3:8" ht="12.75" customHeight="1">
      <c r="C112" s="158">
        <v>560</v>
      </c>
      <c r="D112" s="159">
        <f t="shared" si="2"/>
        <v>7753.600000000002</v>
      </c>
      <c r="E112" s="160">
        <v>1.6854900000000002</v>
      </c>
      <c r="F112" s="160">
        <v>5.5010995180835</v>
      </c>
      <c r="G112" s="161"/>
      <c r="H112" s="161"/>
    </row>
    <row r="113" spans="3:8" ht="12.75" customHeight="1">
      <c r="C113" s="158">
        <v>565</v>
      </c>
      <c r="D113" s="159">
        <f t="shared" si="2"/>
        <v>7925.1500000000015</v>
      </c>
      <c r="E113" s="160">
        <v>1.39491</v>
      </c>
      <c r="F113" s="160">
        <v>5.16207423666365</v>
      </c>
      <c r="G113" s="161"/>
      <c r="H113" s="161"/>
    </row>
    <row r="114" spans="3:8" ht="12.75" customHeight="1">
      <c r="C114" s="158">
        <v>570</v>
      </c>
      <c r="D114" s="159">
        <f t="shared" si="2"/>
        <v>8096.700000000001</v>
      </c>
      <c r="E114" s="160">
        <v>1.64877</v>
      </c>
      <c r="F114" s="160">
        <v>4.40285897207149</v>
      </c>
      <c r="G114" s="161"/>
      <c r="H114" s="161"/>
    </row>
    <row r="115" spans="3:8" ht="12.75" customHeight="1">
      <c r="C115" s="158">
        <v>575</v>
      </c>
      <c r="D115" s="159">
        <f t="shared" si="2"/>
        <v>8268.25</v>
      </c>
      <c r="E115" s="160">
        <v>1.85481</v>
      </c>
      <c r="F115" s="160">
        <v>3.9120065789474</v>
      </c>
      <c r="G115" s="161"/>
      <c r="H115" s="161"/>
    </row>
    <row r="116" spans="3:8" ht="12.75" customHeight="1">
      <c r="C116" s="158">
        <v>580</v>
      </c>
      <c r="D116" s="159">
        <f t="shared" si="2"/>
        <v>8439.800000000003</v>
      </c>
      <c r="E116" s="160">
        <v>2.01923</v>
      </c>
      <c r="F116" s="160">
        <v>4.49411611092074</v>
      </c>
      <c r="G116" s="161"/>
      <c r="H116" s="161"/>
    </row>
    <row r="117" spans="3:8" ht="12.75" customHeight="1">
      <c r="C117" s="158">
        <v>585</v>
      </c>
      <c r="D117" s="159">
        <f t="shared" si="2"/>
        <v>8611.350000000002</v>
      </c>
      <c r="E117" s="160">
        <v>1.96693</v>
      </c>
      <c r="F117" s="160">
        <v>4.22790657883477</v>
      </c>
      <c r="G117" s="161"/>
      <c r="H117" s="161"/>
    </row>
    <row r="118" spans="3:8" ht="12.75" customHeight="1">
      <c r="C118" s="158">
        <v>590</v>
      </c>
      <c r="D118" s="159">
        <f t="shared" si="2"/>
        <v>8782.900000000001</v>
      </c>
      <c r="E118" s="160">
        <v>1.48217</v>
      </c>
      <c r="F118" s="160">
        <v>4.24264689510828</v>
      </c>
      <c r="G118" s="161"/>
      <c r="H118" s="161"/>
    </row>
    <row r="119" spans="3:8" ht="12.75" customHeight="1">
      <c r="C119" s="158">
        <v>595</v>
      </c>
      <c r="D119" s="159">
        <f t="shared" si="2"/>
        <v>8954.45</v>
      </c>
      <c r="E119" s="160">
        <v>1.91521</v>
      </c>
      <c r="F119" s="160">
        <v>2.20785717034124</v>
      </c>
      <c r="G119" s="161"/>
      <c r="H119" s="161"/>
    </row>
    <row r="120" spans="3:8" ht="12.75" customHeight="1">
      <c r="C120" s="158">
        <v>600</v>
      </c>
      <c r="D120" s="159">
        <f t="shared" si="2"/>
        <v>9126</v>
      </c>
      <c r="E120" s="160">
        <v>1.7270100000000002</v>
      </c>
      <c r="F120" s="160">
        <v>4.5458440445588</v>
      </c>
      <c r="G120" s="161"/>
      <c r="H120" s="161"/>
    </row>
    <row r="121" spans="3:8" ht="12.75" customHeight="1">
      <c r="C121" s="158">
        <v>605</v>
      </c>
      <c r="D121" s="159">
        <f t="shared" si="2"/>
        <v>9297.550000000003</v>
      </c>
      <c r="E121" s="160">
        <v>1.7357200000000002</v>
      </c>
      <c r="F121" s="160">
        <v>2.64973008316785</v>
      </c>
      <c r="G121" s="161"/>
      <c r="H121" s="161"/>
    </row>
    <row r="122" spans="3:8" ht="12.75" customHeight="1">
      <c r="C122" s="158">
        <v>610</v>
      </c>
      <c r="D122" s="159">
        <f t="shared" si="2"/>
        <v>9469.100000000002</v>
      </c>
      <c r="E122" s="160">
        <v>1.67001</v>
      </c>
      <c r="F122" s="160">
        <v>2.77988623273169</v>
      </c>
      <c r="G122" s="161"/>
      <c r="H122" s="161"/>
    </row>
    <row r="123" spans="3:8" ht="12.75" customHeight="1">
      <c r="C123" s="158">
        <v>615</v>
      </c>
      <c r="D123" s="159">
        <f t="shared" si="2"/>
        <v>9640.650000000001</v>
      </c>
      <c r="E123" s="160">
        <v>1.48303</v>
      </c>
      <c r="F123" s="160">
        <v>3.01743430748571</v>
      </c>
      <c r="G123" s="161"/>
      <c r="H123" s="161"/>
    </row>
    <row r="124" spans="3:8" ht="12.75" customHeight="1">
      <c r="C124" s="158">
        <v>620</v>
      </c>
      <c r="D124" s="159">
        <f t="shared" si="2"/>
        <v>9812.2</v>
      </c>
      <c r="E124" s="160">
        <v>2.11032</v>
      </c>
      <c r="F124" s="160">
        <v>1.70058120291787</v>
      </c>
      <c r="G124" s="161"/>
      <c r="H124" s="161"/>
    </row>
    <row r="125" spans="3:8" ht="12.75" customHeight="1">
      <c r="C125" s="158">
        <v>625</v>
      </c>
      <c r="D125" s="159">
        <f t="shared" si="2"/>
        <v>9983.75</v>
      </c>
      <c r="E125" s="160">
        <v>2.00132</v>
      </c>
      <c r="F125" s="160">
        <v>1.77427821522307</v>
      </c>
      <c r="G125" s="161"/>
      <c r="H125" s="161"/>
    </row>
    <row r="126" spans="3:8" ht="12.75" customHeight="1">
      <c r="C126" s="158">
        <v>630</v>
      </c>
      <c r="D126" s="159">
        <f t="shared" si="2"/>
        <v>10155.300000000003</v>
      </c>
      <c r="E126" s="160">
        <v>2.02307</v>
      </c>
      <c r="F126" s="160">
        <v>2.30269716043415</v>
      </c>
      <c r="G126" s="161"/>
      <c r="H126" s="161"/>
    </row>
    <row r="127" spans="3:8" ht="12.75" customHeight="1">
      <c r="C127" s="158">
        <v>635</v>
      </c>
      <c r="D127" s="159">
        <f t="shared" si="2"/>
        <v>10326.850000000002</v>
      </c>
      <c r="E127" s="160">
        <v>2.00339</v>
      </c>
      <c r="F127" s="160">
        <v>1.62426496658477</v>
      </c>
      <c r="G127" s="161"/>
      <c r="H127" s="161"/>
    </row>
    <row r="128" spans="3:8" ht="12.75" customHeight="1">
      <c r="C128" s="158">
        <v>640</v>
      </c>
      <c r="D128" s="159">
        <f t="shared" si="2"/>
        <v>10498.400000000001</v>
      </c>
      <c r="E128" s="160">
        <v>2.10185</v>
      </c>
      <c r="F128" s="160">
        <v>2.14026069637353</v>
      </c>
      <c r="G128" s="161"/>
      <c r="H128" s="161"/>
    </row>
    <row r="129" spans="3:8" ht="12.75" customHeight="1">
      <c r="C129" s="158">
        <v>645</v>
      </c>
      <c r="D129" s="159">
        <f t="shared" si="2"/>
        <v>10669.95</v>
      </c>
      <c r="E129" s="160">
        <v>2.12067</v>
      </c>
      <c r="F129" s="160">
        <v>2.43490231087432</v>
      </c>
      <c r="G129" s="161"/>
      <c r="H129" s="161"/>
    </row>
    <row r="130" spans="3:8" ht="12.75" customHeight="1">
      <c r="C130" s="158">
        <v>649</v>
      </c>
      <c r="D130" s="159">
        <f t="shared" si="2"/>
        <v>10807.190000000002</v>
      </c>
      <c r="E130" s="160">
        <v>2.00302</v>
      </c>
      <c r="F130" s="160">
        <v>2.14433844877643</v>
      </c>
      <c r="G130" s="161"/>
      <c r="H130" s="161"/>
    </row>
    <row r="131" spans="3:8" ht="12.75" customHeight="1">
      <c r="C131" s="158">
        <v>654</v>
      </c>
      <c r="D131" s="159">
        <f t="shared" si="2"/>
        <v>10978.740000000002</v>
      </c>
      <c r="E131" s="160">
        <v>2.18827</v>
      </c>
      <c r="F131" s="160">
        <v>2.09357078176878</v>
      </c>
      <c r="G131" s="161"/>
      <c r="H131" s="161"/>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1:M229"/>
  <sheetViews>
    <sheetView zoomScale="60" zoomScaleNormal="60" zoomScalePageLayoutView="0" workbookViewId="0" topLeftCell="A1">
      <selection activeCell="A2" sqref="A2"/>
    </sheetView>
  </sheetViews>
  <sheetFormatPr defaultColWidth="11.421875" defaultRowHeight="12.75"/>
  <cols>
    <col min="1" max="2" width="11.421875" style="164" customWidth="1"/>
    <col min="3" max="3" width="12.140625" style="165" customWidth="1"/>
    <col min="4" max="4" width="11.7109375" style="166" customWidth="1"/>
    <col min="5" max="7" width="11.421875" style="164" customWidth="1"/>
    <col min="8" max="8" width="13.7109375" style="164" customWidth="1"/>
    <col min="9" max="16384" width="11.421875" style="164" customWidth="1"/>
  </cols>
  <sheetData>
    <row r="1" spans="1:13" ht="15">
      <c r="A1" s="10" t="s">
        <v>0</v>
      </c>
      <c r="B1" s="10" t="s">
        <v>39</v>
      </c>
      <c r="C1" s="167" t="s">
        <v>631</v>
      </c>
      <c r="D1" s="168" t="s">
        <v>632</v>
      </c>
      <c r="E1" s="164" t="s">
        <v>7</v>
      </c>
      <c r="F1" s="164" t="s">
        <v>8</v>
      </c>
      <c r="G1" s="164" t="s">
        <v>45</v>
      </c>
      <c r="H1" s="169" t="s">
        <v>46</v>
      </c>
      <c r="I1" s="169" t="s">
        <v>47</v>
      </c>
      <c r="J1" s="169" t="s">
        <v>48</v>
      </c>
      <c r="K1" s="169" t="s">
        <v>160</v>
      </c>
      <c r="L1" s="169" t="s">
        <v>16</v>
      </c>
      <c r="M1" s="164" t="s">
        <v>17</v>
      </c>
    </row>
    <row r="2" spans="1:10" ht="15.75">
      <c r="A2" s="10" t="s">
        <v>633</v>
      </c>
      <c r="B2" s="170">
        <v>1</v>
      </c>
      <c r="C2" s="165">
        <v>23.794100000100002</v>
      </c>
      <c r="D2" s="166">
        <v>0.004277503302607252</v>
      </c>
      <c r="F2" s="164" t="s">
        <v>634</v>
      </c>
      <c r="H2" s="164">
        <v>1</v>
      </c>
      <c r="I2" s="164">
        <v>2</v>
      </c>
      <c r="J2" s="164">
        <v>-13</v>
      </c>
    </row>
    <row r="3" spans="1:10" ht="15.75">
      <c r="A3" s="10"/>
      <c r="B3" s="170">
        <v>2</v>
      </c>
      <c r="C3" s="165">
        <v>44.1920000001</v>
      </c>
      <c r="D3" s="166">
        <v>0.009666709787897876</v>
      </c>
      <c r="F3" s="164" t="s">
        <v>635</v>
      </c>
      <c r="H3" s="164">
        <v>4</v>
      </c>
      <c r="J3" s="164">
        <v>37</v>
      </c>
    </row>
    <row r="4" spans="1:12" ht="15.75">
      <c r="A4" s="10"/>
      <c r="B4" s="170">
        <v>3</v>
      </c>
      <c r="C4" s="165">
        <v>64.0659000001</v>
      </c>
      <c r="D4" s="166">
        <v>0.01200656072615746</v>
      </c>
      <c r="F4" s="164" t="s">
        <v>20</v>
      </c>
      <c r="G4" s="164">
        <v>123325</v>
      </c>
      <c r="H4" s="171">
        <v>12</v>
      </c>
      <c r="I4" s="171">
        <v>15</v>
      </c>
      <c r="J4" s="172">
        <v>620</v>
      </c>
      <c r="K4" s="172">
        <v>50</v>
      </c>
      <c r="L4" s="172"/>
    </row>
    <row r="5" spans="1:11" ht="15.75">
      <c r="A5" s="10"/>
      <c r="B5" s="170">
        <v>4</v>
      </c>
      <c r="C5" s="165">
        <v>85.43840000010002</v>
      </c>
      <c r="D5" s="166">
        <v>0.011570503572873252</v>
      </c>
      <c r="F5" s="164" t="s">
        <v>20</v>
      </c>
      <c r="G5" s="164">
        <v>123324</v>
      </c>
      <c r="H5" s="171">
        <v>16</v>
      </c>
      <c r="I5" s="171">
        <v>19</v>
      </c>
      <c r="J5" s="164">
        <v>690</v>
      </c>
      <c r="K5" s="164">
        <v>60</v>
      </c>
    </row>
    <row r="6" spans="1:11" ht="15.75">
      <c r="A6" s="10"/>
      <c r="B6" s="170">
        <v>5</v>
      </c>
      <c r="C6" s="165">
        <v>110.33210000010001</v>
      </c>
      <c r="D6" s="166">
        <v>0.013057413619849172</v>
      </c>
      <c r="F6" s="164" t="s">
        <v>20</v>
      </c>
      <c r="G6" s="164">
        <v>120590</v>
      </c>
      <c r="H6" s="171">
        <v>30</v>
      </c>
      <c r="I6" s="171">
        <v>34</v>
      </c>
      <c r="J6" s="164">
        <v>1100</v>
      </c>
      <c r="K6" s="164">
        <v>50</v>
      </c>
    </row>
    <row r="7" spans="1:13" ht="15.75">
      <c r="A7" s="10"/>
      <c r="B7" s="170">
        <v>6</v>
      </c>
      <c r="C7" s="165">
        <v>140.7696000001</v>
      </c>
      <c r="D7" s="166">
        <v>0.012361135324434844</v>
      </c>
      <c r="F7" s="164" t="s">
        <v>20</v>
      </c>
      <c r="G7" s="164">
        <v>123320</v>
      </c>
      <c r="H7" s="171">
        <v>40</v>
      </c>
      <c r="I7" s="171">
        <v>43</v>
      </c>
      <c r="J7" s="164">
        <v>1610</v>
      </c>
      <c r="K7" s="164">
        <v>50</v>
      </c>
      <c r="L7" s="164" t="s">
        <v>27</v>
      </c>
      <c r="M7" s="164" t="s">
        <v>28</v>
      </c>
    </row>
    <row r="8" spans="1:11" ht="15.75">
      <c r="A8" s="10"/>
      <c r="B8" s="170">
        <v>7</v>
      </c>
      <c r="C8" s="165">
        <v>178.7735000001</v>
      </c>
      <c r="D8" s="166">
        <v>0.008342940869070068</v>
      </c>
      <c r="F8" s="164" t="s">
        <v>20</v>
      </c>
      <c r="G8" s="164">
        <v>123323</v>
      </c>
      <c r="H8" s="171">
        <v>41</v>
      </c>
      <c r="I8" s="171">
        <v>43</v>
      </c>
      <c r="J8" s="164">
        <v>1240</v>
      </c>
      <c r="K8" s="164">
        <v>50</v>
      </c>
    </row>
    <row r="9" spans="1:12" ht="15.75">
      <c r="A9" s="10"/>
      <c r="B9" s="170">
        <v>8</v>
      </c>
      <c r="C9" s="165">
        <v>226.3664000001</v>
      </c>
      <c r="D9" s="166">
        <v>0.006055796359765778</v>
      </c>
      <c r="F9" s="164" t="s">
        <v>20</v>
      </c>
      <c r="G9" s="164">
        <v>127326</v>
      </c>
      <c r="H9" s="171">
        <v>52</v>
      </c>
      <c r="I9" s="171">
        <v>58</v>
      </c>
      <c r="J9" s="172">
        <v>1230</v>
      </c>
      <c r="K9" s="172">
        <v>40</v>
      </c>
      <c r="L9" s="172"/>
    </row>
    <row r="10" spans="1:11" ht="15.75">
      <c r="A10" s="10"/>
      <c r="B10" s="170">
        <v>9</v>
      </c>
      <c r="C10" s="165">
        <v>285.57090000010004</v>
      </c>
      <c r="D10" s="166">
        <v>0.008618823745391772</v>
      </c>
      <c r="F10" s="164" t="s">
        <v>20</v>
      </c>
      <c r="G10" s="164">
        <v>127327</v>
      </c>
      <c r="H10" s="171">
        <v>76</v>
      </c>
      <c r="I10" s="171">
        <v>78</v>
      </c>
      <c r="J10" s="164">
        <v>2250</v>
      </c>
      <c r="K10" s="164">
        <v>40</v>
      </c>
    </row>
    <row r="11" spans="1:12" ht="15.75">
      <c r="A11" s="10"/>
      <c r="B11" s="170">
        <v>10</v>
      </c>
      <c r="C11" s="165">
        <v>358.4096000001</v>
      </c>
      <c r="D11" s="166">
        <v>0.0032793124867822637</v>
      </c>
      <c r="F11" s="164" t="s">
        <v>20</v>
      </c>
      <c r="G11" s="164">
        <v>125085</v>
      </c>
      <c r="H11" s="171">
        <v>78</v>
      </c>
      <c r="I11" s="171">
        <v>80</v>
      </c>
      <c r="J11" s="172">
        <v>2620</v>
      </c>
      <c r="K11" s="172">
        <v>40</v>
      </c>
      <c r="L11" s="172"/>
    </row>
    <row r="12" spans="1:11" ht="15.75">
      <c r="A12" s="10"/>
      <c r="B12" s="170">
        <v>11</v>
      </c>
      <c r="C12" s="165">
        <v>446.90510000010005</v>
      </c>
      <c r="D12" s="166">
        <v>0.0029401077125269593</v>
      </c>
      <c r="F12" s="164" t="s">
        <v>20</v>
      </c>
      <c r="G12" s="164">
        <v>118135</v>
      </c>
      <c r="H12" s="171">
        <v>78</v>
      </c>
      <c r="I12" s="171">
        <v>80</v>
      </c>
      <c r="J12" s="164">
        <v>2440</v>
      </c>
      <c r="K12" s="164">
        <v>50</v>
      </c>
    </row>
    <row r="13" spans="1:11" ht="15.75">
      <c r="A13" s="10"/>
      <c r="B13" s="170">
        <v>12</v>
      </c>
      <c r="C13" s="165">
        <v>553.0800000001001</v>
      </c>
      <c r="D13" s="166">
        <v>0.0019422836028242473</v>
      </c>
      <c r="F13" s="164" t="s">
        <v>20</v>
      </c>
      <c r="G13" s="164" t="s">
        <v>636</v>
      </c>
      <c r="H13" s="171">
        <v>95</v>
      </c>
      <c r="I13" s="171">
        <v>98</v>
      </c>
      <c r="J13" s="164">
        <v>2660</v>
      </c>
      <c r="K13" s="164">
        <v>40</v>
      </c>
    </row>
    <row r="14" spans="1:12" ht="15.75">
      <c r="A14" s="10"/>
      <c r="B14" s="170">
        <v>13</v>
      </c>
      <c r="C14" s="165">
        <v>589.22085</v>
      </c>
      <c r="D14" s="166">
        <v>0.005774292653597599</v>
      </c>
      <c r="F14" s="164" t="s">
        <v>20</v>
      </c>
      <c r="G14" s="164">
        <v>123322</v>
      </c>
      <c r="H14" s="171">
        <v>108</v>
      </c>
      <c r="I14" s="171">
        <v>110</v>
      </c>
      <c r="J14" s="172">
        <v>2980</v>
      </c>
      <c r="K14" s="172">
        <v>50</v>
      </c>
      <c r="L14" s="172"/>
    </row>
    <row r="15" spans="1:11" ht="15.75">
      <c r="A15" s="10"/>
      <c r="B15" s="170">
        <v>14</v>
      </c>
      <c r="C15" s="165">
        <v>628.3686</v>
      </c>
      <c r="D15" s="166">
        <v>0.0036925636992898546</v>
      </c>
      <c r="F15" s="164" t="s">
        <v>20</v>
      </c>
      <c r="G15" s="164">
        <v>127323</v>
      </c>
      <c r="H15" s="171">
        <v>120</v>
      </c>
      <c r="I15" s="171">
        <v>124</v>
      </c>
      <c r="J15" s="164">
        <v>3630</v>
      </c>
      <c r="K15" s="164">
        <v>40</v>
      </c>
    </row>
    <row r="16" spans="1:12" ht="15.75">
      <c r="A16" s="10"/>
      <c r="B16" s="170">
        <v>15</v>
      </c>
      <c r="C16" s="165">
        <v>670.5608500000001</v>
      </c>
      <c r="D16" s="166">
        <v>0.005915825630035223</v>
      </c>
      <c r="F16" s="164" t="s">
        <v>20</v>
      </c>
      <c r="G16" s="164">
        <v>123326</v>
      </c>
      <c r="H16" s="171">
        <v>124</v>
      </c>
      <c r="I16" s="171">
        <v>128</v>
      </c>
      <c r="J16" s="172">
        <v>3940</v>
      </c>
      <c r="K16" s="172">
        <v>50</v>
      </c>
      <c r="L16" s="172"/>
    </row>
    <row r="17" spans="1:12" ht="15.75">
      <c r="A17" s="10"/>
      <c r="B17" s="170">
        <v>16</v>
      </c>
      <c r="C17" s="165">
        <v>679.9134</v>
      </c>
      <c r="D17" s="166">
        <v>0.017744819341251442</v>
      </c>
      <c r="F17" s="164" t="s">
        <v>20</v>
      </c>
      <c r="G17" s="164">
        <v>123327</v>
      </c>
      <c r="H17" s="171">
        <v>131.5</v>
      </c>
      <c r="I17" s="171">
        <v>134.5</v>
      </c>
      <c r="J17" s="172">
        <v>3940</v>
      </c>
      <c r="K17" s="172">
        <v>50</v>
      </c>
      <c r="L17" s="172"/>
    </row>
    <row r="18" spans="1:11" ht="15.75">
      <c r="A18" s="10"/>
      <c r="B18" s="170">
        <v>17</v>
      </c>
      <c r="C18" s="165">
        <v>691.4331</v>
      </c>
      <c r="D18" s="166">
        <v>0.014998541433952944</v>
      </c>
      <c r="F18" s="164" t="s">
        <v>20</v>
      </c>
      <c r="G18" s="164">
        <v>118134</v>
      </c>
      <c r="H18" s="171">
        <v>146</v>
      </c>
      <c r="I18" s="171">
        <v>147</v>
      </c>
      <c r="J18" s="164">
        <v>4260</v>
      </c>
      <c r="K18" s="164">
        <v>40</v>
      </c>
    </row>
    <row r="19" spans="1:11" ht="15.75">
      <c r="A19" s="10"/>
      <c r="B19" s="170">
        <v>18</v>
      </c>
      <c r="C19" s="165">
        <v>704.9566</v>
      </c>
      <c r="D19" s="166">
        <v>0.01546974473942512</v>
      </c>
      <c r="F19" s="164" t="s">
        <v>20</v>
      </c>
      <c r="G19" s="164">
        <v>118136</v>
      </c>
      <c r="H19" s="171">
        <v>153</v>
      </c>
      <c r="I19" s="171">
        <v>155</v>
      </c>
      <c r="J19" s="164">
        <v>4400</v>
      </c>
      <c r="K19" s="164">
        <v>50</v>
      </c>
    </row>
    <row r="20" spans="1:13" ht="15.75">
      <c r="A20" s="10"/>
      <c r="B20" s="170">
        <v>19</v>
      </c>
      <c r="C20" s="165">
        <v>720.4839</v>
      </c>
      <c r="D20" s="166">
        <v>0.015199033291538466</v>
      </c>
      <c r="F20" s="164" t="s">
        <v>20</v>
      </c>
      <c r="G20" s="164">
        <v>123321</v>
      </c>
      <c r="H20" s="171"/>
      <c r="I20" s="171"/>
      <c r="J20" s="172">
        <v>5200</v>
      </c>
      <c r="K20" s="172">
        <v>40</v>
      </c>
      <c r="L20" s="172" t="s">
        <v>27</v>
      </c>
      <c r="M20" s="164" t="s">
        <v>637</v>
      </c>
    </row>
    <row r="21" spans="1:11" ht="15.75">
      <c r="A21" s="10"/>
      <c r="B21" s="170">
        <v>20</v>
      </c>
      <c r="C21" s="165">
        <v>738.015</v>
      </c>
      <c r="D21" s="166">
        <v>0.011417108937547153</v>
      </c>
      <c r="F21" s="164" t="s">
        <v>20</v>
      </c>
      <c r="G21" s="164">
        <v>127325</v>
      </c>
      <c r="H21" s="171">
        <v>170</v>
      </c>
      <c r="I21" s="171">
        <v>173</v>
      </c>
      <c r="J21" s="164">
        <v>5330</v>
      </c>
      <c r="K21" s="164">
        <v>50</v>
      </c>
    </row>
    <row r="22" spans="1:13" ht="15.75">
      <c r="A22" s="10"/>
      <c r="B22" s="170">
        <v>21</v>
      </c>
      <c r="C22" s="165">
        <v>757.5499</v>
      </c>
      <c r="D22" s="166">
        <v>0.00941737097057071</v>
      </c>
      <c r="F22" s="164" t="s">
        <v>20</v>
      </c>
      <c r="G22" s="173">
        <v>127324</v>
      </c>
      <c r="J22" s="164">
        <v>6680</v>
      </c>
      <c r="K22" s="164">
        <v>50</v>
      </c>
      <c r="L22" s="164" t="s">
        <v>27</v>
      </c>
      <c r="M22" s="164" t="s">
        <v>28</v>
      </c>
    </row>
    <row r="23" spans="1:11" ht="15.75">
      <c r="A23" s="10"/>
      <c r="B23" s="170">
        <v>22</v>
      </c>
      <c r="C23" s="165">
        <v>779.0886</v>
      </c>
      <c r="D23" s="166">
        <v>0.008712293536131194</v>
      </c>
      <c r="E23" s="174"/>
      <c r="F23" s="164" t="s">
        <v>20</v>
      </c>
      <c r="G23" s="164">
        <v>119227</v>
      </c>
      <c r="H23" s="164">
        <v>172</v>
      </c>
      <c r="I23" s="164">
        <v>174</v>
      </c>
      <c r="J23" s="164">
        <v>5910</v>
      </c>
      <c r="K23" s="164">
        <v>60</v>
      </c>
    </row>
    <row r="24" spans="1:13" ht="15.75">
      <c r="A24" s="10"/>
      <c r="B24" s="170">
        <v>23</v>
      </c>
      <c r="C24" s="165">
        <v>802.6311000000001</v>
      </c>
      <c r="D24" s="166">
        <v>0.014631197921233718</v>
      </c>
      <c r="E24" s="34"/>
      <c r="F24" s="164" t="s">
        <v>20</v>
      </c>
      <c r="G24" s="164">
        <v>118131</v>
      </c>
      <c r="H24" s="10">
        <v>232</v>
      </c>
      <c r="I24" s="10">
        <v>234</v>
      </c>
      <c r="J24" s="10">
        <v>650</v>
      </c>
      <c r="K24" s="10">
        <v>60</v>
      </c>
      <c r="L24" s="10"/>
      <c r="M24" s="10"/>
    </row>
    <row r="25" spans="1:13" ht="15.75">
      <c r="A25" s="10"/>
      <c r="B25" s="170">
        <v>24</v>
      </c>
      <c r="C25" s="165">
        <v>828.1774</v>
      </c>
      <c r="D25" s="166">
        <v>0.01710681885193377</v>
      </c>
      <c r="E25" s="34"/>
      <c r="F25" s="10"/>
      <c r="G25" s="10"/>
      <c r="H25" s="10"/>
      <c r="I25" s="10"/>
      <c r="J25" s="10"/>
      <c r="K25" s="10"/>
      <c r="L25" s="10"/>
      <c r="M25" s="10"/>
    </row>
    <row r="26" spans="1:13" ht="15.75">
      <c r="A26" s="10"/>
      <c r="B26" s="170">
        <v>25</v>
      </c>
      <c r="C26" s="165">
        <v>855.7275</v>
      </c>
      <c r="D26" s="166">
        <v>0.012568303644414882</v>
      </c>
      <c r="E26" s="34"/>
      <c r="F26" s="164" t="s">
        <v>638</v>
      </c>
      <c r="G26" s="10"/>
      <c r="H26" s="10"/>
      <c r="I26" s="10"/>
      <c r="J26" s="10"/>
      <c r="K26" s="10"/>
      <c r="L26" s="10"/>
      <c r="M26" s="10"/>
    </row>
    <row r="27" spans="1:13" ht="15.75">
      <c r="A27" s="10"/>
      <c r="B27" s="170">
        <v>26</v>
      </c>
      <c r="C27" s="165">
        <v>885.2814000000001</v>
      </c>
      <c r="D27" s="166">
        <v>0.00977140918561815</v>
      </c>
      <c r="E27" s="34"/>
      <c r="F27" s="10"/>
      <c r="G27" s="10"/>
      <c r="H27" s="10"/>
      <c r="I27" s="10"/>
      <c r="J27" s="10"/>
      <c r="K27" s="10"/>
      <c r="L27" s="10"/>
      <c r="M27" s="10"/>
    </row>
    <row r="28" spans="1:13" ht="15.75">
      <c r="A28" s="10"/>
      <c r="B28" s="170">
        <v>27</v>
      </c>
      <c r="C28" s="165">
        <v>916.8391000000001</v>
      </c>
      <c r="D28" s="166">
        <v>0.00859819996323523</v>
      </c>
      <c r="E28" s="34"/>
      <c r="F28" s="10"/>
      <c r="G28" s="10"/>
      <c r="H28" s="10"/>
      <c r="I28" s="10"/>
      <c r="J28" s="10"/>
      <c r="K28" s="10"/>
      <c r="L28" s="10"/>
      <c r="M28" s="10"/>
    </row>
    <row r="29" spans="1:13" ht="15.75">
      <c r="A29" s="10"/>
      <c r="B29" s="170">
        <v>28</v>
      </c>
      <c r="C29" s="165">
        <v>950.4005999999999</v>
      </c>
      <c r="D29" s="166">
        <v>0.008506823145064811</v>
      </c>
      <c r="E29" s="34"/>
      <c r="F29" s="10"/>
      <c r="G29" s="10"/>
      <c r="H29" s="10"/>
      <c r="I29" s="10"/>
      <c r="J29" s="10"/>
      <c r="K29" s="10"/>
      <c r="L29" s="10"/>
      <c r="M29" s="10"/>
    </row>
    <row r="30" spans="1:13" ht="15.75">
      <c r="A30" s="10"/>
      <c r="B30" s="170">
        <v>29</v>
      </c>
      <c r="C30" s="165">
        <v>985.9658999999999</v>
      </c>
      <c r="D30" s="166">
        <v>0.014073049250811143</v>
      </c>
      <c r="E30" s="34"/>
      <c r="F30" s="10"/>
      <c r="G30" s="10"/>
      <c r="H30" s="10"/>
      <c r="I30" s="10"/>
      <c r="J30" s="10"/>
      <c r="K30" s="10"/>
      <c r="L30" s="10"/>
      <c r="M30" s="10"/>
    </row>
    <row r="31" spans="1:13" ht="15.75">
      <c r="A31" s="10"/>
      <c r="B31" s="170">
        <v>30</v>
      </c>
      <c r="C31" s="165">
        <v>1023.535</v>
      </c>
      <c r="D31" s="166">
        <v>0.017659110620803692</v>
      </c>
      <c r="E31" s="34"/>
      <c r="F31" s="10"/>
      <c r="G31" s="10"/>
      <c r="H31" s="10"/>
      <c r="I31" s="10"/>
      <c r="J31" s="10"/>
      <c r="K31" s="10"/>
      <c r="L31" s="10"/>
      <c r="M31" s="10"/>
    </row>
    <row r="32" spans="1:13" ht="15.75">
      <c r="A32" s="10"/>
      <c r="B32" s="170">
        <v>31</v>
      </c>
      <c r="C32" s="165">
        <v>1045.8305500000001</v>
      </c>
      <c r="D32" s="166">
        <v>0.02294214171065186</v>
      </c>
      <c r="E32" s="34"/>
      <c r="F32" s="10"/>
      <c r="G32" s="10"/>
      <c r="H32" s="10"/>
      <c r="I32" s="10"/>
      <c r="J32" s="10"/>
      <c r="K32" s="10"/>
      <c r="L32" s="10"/>
      <c r="M32" s="10"/>
    </row>
    <row r="33" spans="1:13" ht="15.75">
      <c r="A33" s="10"/>
      <c r="B33" s="170">
        <v>32</v>
      </c>
      <c r="C33" s="165">
        <v>1069.2282</v>
      </c>
      <c r="D33" s="166">
        <v>0.02135069078875212</v>
      </c>
      <c r="E33" s="34"/>
      <c r="F33" s="10"/>
      <c r="G33" s="10"/>
      <c r="H33" s="10"/>
      <c r="I33" s="10"/>
      <c r="J33" s="10"/>
      <c r="K33" s="10"/>
      <c r="L33" s="10"/>
      <c r="M33" s="10"/>
    </row>
    <row r="34" spans="1:13" ht="15.75">
      <c r="A34" s="10"/>
      <c r="B34" s="170">
        <v>33</v>
      </c>
      <c r="C34" s="165">
        <v>1109.415</v>
      </c>
      <c r="D34" s="166">
        <v>0.008202521112078141</v>
      </c>
      <c r="E34" s="34"/>
      <c r="F34" s="10"/>
      <c r="G34" s="10"/>
      <c r="H34" s="10"/>
      <c r="I34" s="10"/>
      <c r="J34" s="10"/>
      <c r="K34" s="10"/>
      <c r="L34" s="10"/>
      <c r="M34" s="10"/>
    </row>
    <row r="35" spans="1:13" ht="15.75">
      <c r="A35" s="10"/>
      <c r="B35" s="170">
        <v>34</v>
      </c>
      <c r="C35" s="165">
        <v>1119.445</v>
      </c>
      <c r="D35" s="166">
        <v>0.0324245095636343</v>
      </c>
      <c r="E35" s="34"/>
      <c r="F35" s="10"/>
      <c r="G35" s="10"/>
      <c r="H35" s="10"/>
      <c r="I35" s="10"/>
      <c r="J35" s="10"/>
      <c r="K35" s="10"/>
      <c r="L35" s="10"/>
      <c r="M35" s="10"/>
    </row>
    <row r="36" spans="1:13" ht="15.75">
      <c r="A36" s="10"/>
      <c r="B36" s="170">
        <v>35</v>
      </c>
      <c r="C36" s="165">
        <v>1129.475</v>
      </c>
      <c r="D36" s="166">
        <v>0.02428368039649252</v>
      </c>
      <c r="E36" s="34"/>
      <c r="F36" s="10"/>
      <c r="G36" s="10"/>
      <c r="H36" s="10"/>
      <c r="I36" s="10"/>
      <c r="J36" s="10"/>
      <c r="K36" s="10"/>
      <c r="L36" s="10"/>
      <c r="M36" s="10"/>
    </row>
    <row r="37" spans="1:13" ht="15.75">
      <c r="A37" s="10"/>
      <c r="B37" s="170">
        <v>36</v>
      </c>
      <c r="C37" s="165">
        <v>1139.505</v>
      </c>
      <c r="D37" s="166">
        <v>0.028116307792146075</v>
      </c>
      <c r="E37" s="34"/>
      <c r="F37" s="10"/>
      <c r="G37" s="10"/>
      <c r="H37" s="10"/>
      <c r="I37" s="10"/>
      <c r="J37" s="10"/>
      <c r="K37" s="10"/>
      <c r="L37" s="10"/>
      <c r="M37" s="10"/>
    </row>
    <row r="38" spans="1:13" ht="15.75">
      <c r="A38" s="10"/>
      <c r="B38" s="170">
        <v>37</v>
      </c>
      <c r="C38" s="165">
        <v>1149.535</v>
      </c>
      <c r="D38" s="166">
        <v>0.0626644783207828</v>
      </c>
      <c r="E38" s="34"/>
      <c r="F38" s="10"/>
      <c r="G38" s="10"/>
      <c r="H38" s="10"/>
      <c r="I38" s="10"/>
      <c r="J38" s="10"/>
      <c r="K38" s="10"/>
      <c r="L38" s="10"/>
      <c r="M38" s="10"/>
    </row>
    <row r="39" spans="1:13" ht="15.75">
      <c r="A39" s="10"/>
      <c r="B39" s="170">
        <v>38</v>
      </c>
      <c r="C39" s="165">
        <v>1159.565</v>
      </c>
      <c r="D39" s="166">
        <v>0.05478456287076727</v>
      </c>
      <c r="E39" s="34"/>
      <c r="F39" s="10"/>
      <c r="G39" s="10"/>
      <c r="H39" s="10"/>
      <c r="I39" s="10"/>
      <c r="J39" s="10"/>
      <c r="K39" s="10"/>
      <c r="L39" s="10"/>
      <c r="M39" s="10"/>
    </row>
    <row r="40" spans="1:13" ht="15.75">
      <c r="A40" s="10"/>
      <c r="B40" s="170">
        <v>39</v>
      </c>
      <c r="C40" s="165">
        <v>1169.595</v>
      </c>
      <c r="D40" s="166">
        <v>0.05762438339491977</v>
      </c>
      <c r="E40" s="34"/>
      <c r="F40" s="10"/>
      <c r="G40" s="10"/>
      <c r="H40" s="10"/>
      <c r="I40" s="10"/>
      <c r="J40" s="10"/>
      <c r="K40" s="10"/>
      <c r="L40" s="10"/>
      <c r="M40" s="10"/>
    </row>
    <row r="41" spans="1:13" ht="15.75">
      <c r="A41" s="10"/>
      <c r="B41" s="170">
        <v>40</v>
      </c>
      <c r="C41" s="165">
        <v>1179.625</v>
      </c>
      <c r="D41" s="166">
        <v>0.03719428345393231</v>
      </c>
      <c r="E41" s="34"/>
      <c r="F41" s="10"/>
      <c r="G41" s="10"/>
      <c r="H41" s="10"/>
      <c r="I41" s="10"/>
      <c r="J41" s="10"/>
      <c r="K41" s="10"/>
      <c r="L41" s="10"/>
      <c r="M41" s="10"/>
    </row>
    <row r="42" spans="1:13" ht="15.75">
      <c r="A42" s="10"/>
      <c r="B42" s="170">
        <v>41</v>
      </c>
      <c r="C42" s="165">
        <v>1189.655</v>
      </c>
      <c r="D42" s="166">
        <v>0.03275424118332579</v>
      </c>
      <c r="E42" s="34"/>
      <c r="F42" s="10"/>
      <c r="G42" s="10"/>
      <c r="H42" s="10"/>
      <c r="I42" s="10"/>
      <c r="J42" s="10"/>
      <c r="K42" s="10"/>
      <c r="L42" s="10"/>
      <c r="M42" s="10"/>
    </row>
    <row r="43" spans="1:13" ht="15.75">
      <c r="A43" s="10"/>
      <c r="B43" s="170">
        <v>42</v>
      </c>
      <c r="C43" s="165">
        <v>1194.328</v>
      </c>
      <c r="D43" s="166">
        <v>0.12594547650440716</v>
      </c>
      <c r="E43" s="34"/>
      <c r="F43" s="10"/>
      <c r="G43" s="10"/>
      <c r="H43" s="10"/>
      <c r="I43" s="10"/>
      <c r="J43" s="10"/>
      <c r="K43" s="10"/>
      <c r="L43" s="10"/>
      <c r="M43" s="10"/>
    </row>
    <row r="44" spans="1:13" ht="15.75">
      <c r="A44" s="10"/>
      <c r="B44" s="170">
        <v>43</v>
      </c>
      <c r="C44" s="165">
        <v>1198.9945</v>
      </c>
      <c r="D44" s="166">
        <v>0.056508395593441285</v>
      </c>
      <c r="E44" s="34"/>
      <c r="F44" s="10"/>
      <c r="G44" s="10"/>
      <c r="H44" s="10"/>
      <c r="I44" s="10"/>
      <c r="J44" s="10"/>
      <c r="K44" s="10"/>
      <c r="L44" s="10"/>
      <c r="M44" s="10"/>
    </row>
    <row r="45" spans="1:13" ht="15.75">
      <c r="A45" s="10"/>
      <c r="B45" s="170">
        <v>44</v>
      </c>
      <c r="C45" s="165">
        <v>1200.5</v>
      </c>
      <c r="D45" s="166">
        <v>0.1121648683559804</v>
      </c>
      <c r="E45" s="34"/>
      <c r="F45" s="10"/>
      <c r="G45" s="10"/>
      <c r="H45" s="10"/>
      <c r="I45" s="10"/>
      <c r="J45" s="10"/>
      <c r="K45" s="10"/>
      <c r="L45" s="10"/>
      <c r="M45" s="10"/>
    </row>
    <row r="46" spans="1:13" ht="15.75">
      <c r="A46" s="10"/>
      <c r="B46" s="170">
        <v>45</v>
      </c>
      <c r="C46" s="165">
        <v>1202</v>
      </c>
      <c r="D46" s="166">
        <v>0.0884524861034995</v>
      </c>
      <c r="E46" s="34"/>
      <c r="F46" s="10"/>
      <c r="G46" s="10"/>
      <c r="H46" s="10"/>
      <c r="I46" s="10"/>
      <c r="J46" s="10"/>
      <c r="K46" s="10"/>
      <c r="L46" s="10"/>
      <c r="M46" s="10"/>
    </row>
    <row r="47" spans="1:13" ht="15.75">
      <c r="A47" s="10"/>
      <c r="B47" s="170">
        <v>46</v>
      </c>
      <c r="C47" s="165">
        <v>1203.5</v>
      </c>
      <c r="D47" s="166">
        <v>0.13378191694219843</v>
      </c>
      <c r="E47" s="34"/>
      <c r="F47" s="10"/>
      <c r="G47" s="10"/>
      <c r="H47" s="10"/>
      <c r="I47" s="10"/>
      <c r="J47" s="10"/>
      <c r="K47" s="10"/>
      <c r="L47" s="10"/>
      <c r="M47" s="10"/>
    </row>
    <row r="48" spans="1:13" ht="15.75">
      <c r="A48" s="10"/>
      <c r="B48" s="170">
        <v>47</v>
      </c>
      <c r="C48" s="165">
        <v>1205</v>
      </c>
      <c r="D48" s="166">
        <v>0.12824696366326915</v>
      </c>
      <c r="E48" s="34"/>
      <c r="F48" s="10"/>
      <c r="G48" s="10"/>
      <c r="H48" s="10"/>
      <c r="I48" s="10"/>
      <c r="J48" s="10"/>
      <c r="K48" s="10"/>
      <c r="L48" s="10"/>
      <c r="M48" s="10"/>
    </row>
    <row r="49" spans="1:13" ht="15.75">
      <c r="A49" s="10"/>
      <c r="B49" s="170">
        <v>48</v>
      </c>
      <c r="C49" s="165">
        <v>1206.5</v>
      </c>
      <c r="D49" s="166">
        <v>0.15892043702327588</v>
      </c>
      <c r="E49" s="34"/>
      <c r="F49" s="10"/>
      <c r="G49" s="10"/>
      <c r="H49" s="10"/>
      <c r="I49" s="10"/>
      <c r="J49" s="10"/>
      <c r="K49" s="10"/>
      <c r="L49" s="10"/>
      <c r="M49" s="10"/>
    </row>
    <row r="50" spans="1:13" ht="15.75">
      <c r="A50" s="10"/>
      <c r="B50" s="170">
        <v>49</v>
      </c>
      <c r="C50" s="165">
        <v>1208</v>
      </c>
      <c r="D50" s="166">
        <v>0.13148951475968207</v>
      </c>
      <c r="E50" s="34"/>
      <c r="F50" s="10"/>
      <c r="G50" s="10"/>
      <c r="H50" s="10"/>
      <c r="I50" s="10"/>
      <c r="J50" s="10"/>
      <c r="K50" s="10"/>
      <c r="L50" s="10"/>
      <c r="M50" s="10"/>
    </row>
    <row r="51" spans="1:13" ht="15.75">
      <c r="A51" s="10"/>
      <c r="B51" s="170">
        <v>50</v>
      </c>
      <c r="C51" s="165">
        <v>1209.5</v>
      </c>
      <c r="D51" s="166">
        <v>0.12043628008185664</v>
      </c>
      <c r="E51" s="34"/>
      <c r="F51" s="10"/>
      <c r="G51" s="10"/>
      <c r="H51" s="10"/>
      <c r="I51" s="10"/>
      <c r="J51" s="10"/>
      <c r="K51" s="10"/>
      <c r="L51" s="10"/>
      <c r="M51" s="10"/>
    </row>
    <row r="52" spans="1:13" ht="15.75">
      <c r="A52" s="10"/>
      <c r="B52" s="170">
        <v>51</v>
      </c>
      <c r="C52" s="165">
        <v>1211</v>
      </c>
      <c r="D52" s="166">
        <v>0.20924474496372272</v>
      </c>
      <c r="E52" s="34"/>
      <c r="F52" s="10"/>
      <c r="G52" s="10"/>
      <c r="H52" s="10"/>
      <c r="I52" s="10"/>
      <c r="J52" s="10"/>
      <c r="K52" s="10"/>
      <c r="L52" s="10"/>
      <c r="M52" s="10"/>
    </row>
    <row r="53" spans="1:13" ht="15.75">
      <c r="A53" s="10"/>
      <c r="B53" s="170">
        <v>52</v>
      </c>
      <c r="C53" s="165">
        <v>1212.5</v>
      </c>
      <c r="D53" s="166">
        <v>0.14230217851065466</v>
      </c>
      <c r="E53" s="34"/>
      <c r="F53" s="10"/>
      <c r="G53" s="10"/>
      <c r="H53" s="10"/>
      <c r="I53" s="10"/>
      <c r="J53" s="10"/>
      <c r="K53" s="10"/>
      <c r="L53" s="10"/>
      <c r="M53" s="10"/>
    </row>
    <row r="54" spans="1:13" ht="15.75">
      <c r="A54" s="10"/>
      <c r="B54" s="170">
        <v>53</v>
      </c>
      <c r="C54" s="165">
        <v>1226.5</v>
      </c>
      <c r="D54" s="166">
        <v>0.017782722606584048</v>
      </c>
      <c r="E54" s="34"/>
      <c r="F54" s="10"/>
      <c r="G54" s="10"/>
      <c r="H54" s="10"/>
      <c r="I54" s="10"/>
      <c r="J54" s="10"/>
      <c r="K54" s="10"/>
      <c r="L54" s="10"/>
      <c r="M54" s="10"/>
    </row>
    <row r="55" spans="1:13" ht="15.75">
      <c r="A55" s="10"/>
      <c r="B55" s="170">
        <v>54</v>
      </c>
      <c r="C55" s="165">
        <v>1250.5</v>
      </c>
      <c r="D55" s="166">
        <v>0.015227094850511514</v>
      </c>
      <c r="E55" s="34"/>
      <c r="F55" s="10"/>
      <c r="G55" s="10"/>
      <c r="H55" s="10"/>
      <c r="I55" s="10"/>
      <c r="J55" s="10"/>
      <c r="K55" s="10"/>
      <c r="L55" s="10"/>
      <c r="M55" s="10"/>
    </row>
    <row r="56" spans="1:13" ht="15.75">
      <c r="A56" s="10"/>
      <c r="B56" s="170">
        <v>55</v>
      </c>
      <c r="C56" s="165">
        <v>1274.5</v>
      </c>
      <c r="D56" s="166">
        <v>0.023287367947521842</v>
      </c>
      <c r="E56" s="34"/>
      <c r="F56" s="10"/>
      <c r="G56" s="10"/>
      <c r="H56" s="10"/>
      <c r="I56" s="10"/>
      <c r="J56" s="10"/>
      <c r="K56" s="10"/>
      <c r="L56" s="10"/>
      <c r="M56" s="10"/>
    </row>
    <row r="57" spans="1:13" ht="15.75">
      <c r="A57" s="10"/>
      <c r="B57" s="170">
        <v>56</v>
      </c>
      <c r="C57" s="165">
        <v>1298.5</v>
      </c>
      <c r="D57" s="166">
        <v>0.02915594212624057</v>
      </c>
      <c r="E57" s="34"/>
      <c r="F57" s="10"/>
      <c r="G57" s="10"/>
      <c r="H57" s="10"/>
      <c r="I57" s="10"/>
      <c r="J57" s="10"/>
      <c r="K57" s="10"/>
      <c r="L57" s="10"/>
      <c r="M57" s="10"/>
    </row>
    <row r="58" spans="1:13" ht="15.75">
      <c r="A58" s="10"/>
      <c r="B58" s="170">
        <v>57</v>
      </c>
      <c r="C58" s="165">
        <v>1322.5</v>
      </c>
      <c r="D58" s="166">
        <v>0.02496371295509685</v>
      </c>
      <c r="E58" s="10"/>
      <c r="F58" s="10"/>
      <c r="G58" s="10"/>
      <c r="H58" s="10"/>
      <c r="I58" s="10"/>
      <c r="J58" s="10"/>
      <c r="K58" s="10"/>
      <c r="L58" s="10"/>
      <c r="M58" s="10"/>
    </row>
    <row r="59" spans="1:13" ht="15.75">
      <c r="A59" s="10"/>
      <c r="B59" s="170">
        <v>58</v>
      </c>
      <c r="C59" s="165">
        <v>1346.5</v>
      </c>
      <c r="D59" s="166">
        <v>0.021272947601630524</v>
      </c>
      <c r="E59" s="10"/>
      <c r="F59" s="10"/>
      <c r="G59" s="10"/>
      <c r="H59" s="10"/>
      <c r="I59" s="10"/>
      <c r="J59" s="10"/>
      <c r="K59" s="10"/>
      <c r="L59" s="10"/>
      <c r="M59" s="10"/>
    </row>
    <row r="60" spans="1:13" ht="15.75">
      <c r="A60" s="10"/>
      <c r="B60" s="170">
        <v>59</v>
      </c>
      <c r="C60" s="165">
        <v>1377.2621000000004</v>
      </c>
      <c r="D60" s="166">
        <v>0.010519299018935247</v>
      </c>
      <c r="E60" s="10"/>
      <c r="F60" s="10"/>
      <c r="G60" s="10"/>
      <c r="H60" s="10"/>
      <c r="I60" s="10"/>
      <c r="J60" s="10"/>
      <c r="K60" s="10"/>
      <c r="L60" s="10"/>
      <c r="M60" s="10"/>
    </row>
    <row r="61" spans="1:13" ht="15.75">
      <c r="A61" s="10"/>
      <c r="B61" s="170">
        <v>60</v>
      </c>
      <c r="C61" s="165">
        <v>1409.91</v>
      </c>
      <c r="D61" s="166">
        <v>0.006893375704937816</v>
      </c>
      <c r="E61" s="10"/>
      <c r="F61" s="10"/>
      <c r="G61" s="10"/>
      <c r="H61" s="10"/>
      <c r="I61" s="10"/>
      <c r="J61" s="10"/>
      <c r="K61" s="10"/>
      <c r="L61" s="10"/>
      <c r="M61" s="10"/>
    </row>
    <row r="62" spans="1:13" ht="15.75">
      <c r="A62" s="10"/>
      <c r="B62" s="170">
        <v>61</v>
      </c>
      <c r="C62" s="165">
        <v>1444.5761000000007</v>
      </c>
      <c r="D62" s="166">
        <v>0.0032200265152798357</v>
      </c>
      <c r="E62" s="10"/>
      <c r="F62" s="10"/>
      <c r="G62" s="10"/>
      <c r="H62" s="10"/>
      <c r="I62" s="10"/>
      <c r="J62" s="10"/>
      <c r="K62" s="10"/>
      <c r="L62" s="10"/>
      <c r="M62" s="10"/>
    </row>
    <row r="63" spans="1:13" ht="15.75">
      <c r="A63" s="10"/>
      <c r="B63" s="170">
        <v>62</v>
      </c>
      <c r="C63" s="165">
        <v>1481.2604000000001</v>
      </c>
      <c r="D63" s="166">
        <v>0.007772286567839327</v>
      </c>
      <c r="E63" s="10"/>
      <c r="F63" s="10"/>
      <c r="G63" s="10"/>
      <c r="H63" s="10"/>
      <c r="I63" s="10"/>
      <c r="J63" s="10"/>
      <c r="K63" s="10"/>
      <c r="L63" s="10"/>
      <c r="M63" s="10"/>
    </row>
    <row r="64" spans="1:13" ht="15.75">
      <c r="A64" s="10"/>
      <c r="B64" s="170">
        <v>63</v>
      </c>
      <c r="C64" s="165">
        <v>1519.962900000001</v>
      </c>
      <c r="D64" s="166">
        <v>0.00650704382004619</v>
      </c>
      <c r="E64" s="10"/>
      <c r="F64" s="10"/>
      <c r="G64" s="10"/>
      <c r="H64" s="10"/>
      <c r="I64" s="10"/>
      <c r="J64" s="10"/>
      <c r="K64" s="10"/>
      <c r="L64" s="10"/>
      <c r="M64" s="10"/>
    </row>
    <row r="65" spans="1:13" ht="15.75">
      <c r="A65" s="10"/>
      <c r="B65" s="170">
        <v>64</v>
      </c>
      <c r="C65" s="165">
        <v>1560.6836000000003</v>
      </c>
      <c r="D65" s="166">
        <v>0.004091575687890238</v>
      </c>
      <c r="E65" s="10"/>
      <c r="F65" s="10"/>
      <c r="G65" s="10"/>
      <c r="H65" s="10"/>
      <c r="I65" s="10"/>
      <c r="J65" s="10"/>
      <c r="K65" s="10"/>
      <c r="L65" s="10"/>
      <c r="M65" s="10"/>
    </row>
    <row r="66" spans="1:13" ht="15.75">
      <c r="A66" s="10"/>
      <c r="B66" s="170">
        <v>65</v>
      </c>
      <c r="C66" s="165">
        <v>1603.4224999999997</v>
      </c>
      <c r="D66" s="166">
        <v>0.003854527788231928</v>
      </c>
      <c r="E66" s="10"/>
      <c r="F66" s="10"/>
      <c r="G66" s="10"/>
      <c r="H66" s="10"/>
      <c r="I66" s="10"/>
      <c r="J66" s="10"/>
      <c r="K66" s="10"/>
      <c r="L66" s="10"/>
      <c r="M66" s="10"/>
    </row>
    <row r="67" spans="1:13" ht="15.75">
      <c r="A67" s="10"/>
      <c r="B67" s="170">
        <v>66</v>
      </c>
      <c r="C67" s="165">
        <v>1648.1796000000004</v>
      </c>
      <c r="D67" s="166">
        <v>0.004642450002954956</v>
      </c>
      <c r="E67" s="10"/>
      <c r="F67" s="10"/>
      <c r="G67" s="10"/>
      <c r="H67" s="10"/>
      <c r="I67" s="10"/>
      <c r="J67" s="10"/>
      <c r="K67" s="10"/>
      <c r="L67" s="10"/>
      <c r="M67" s="10"/>
    </row>
    <row r="68" spans="1:13" ht="15.75">
      <c r="A68" s="10"/>
      <c r="B68" s="170">
        <v>67</v>
      </c>
      <c r="C68" s="165">
        <v>1694.9548999999997</v>
      </c>
      <c r="D68" s="166">
        <v>0.005657711081540592</v>
      </c>
      <c r="E68" s="10"/>
      <c r="F68" s="10"/>
      <c r="G68" s="10"/>
      <c r="H68" s="10"/>
      <c r="I68" s="10"/>
      <c r="J68" s="10"/>
      <c r="K68" s="10"/>
      <c r="L68" s="10"/>
      <c r="M68" s="10"/>
    </row>
    <row r="69" spans="1:13" ht="15.75">
      <c r="A69" s="10"/>
      <c r="B69" s="170">
        <v>68</v>
      </c>
      <c r="C69" s="165">
        <v>1743.7484000000004</v>
      </c>
      <c r="D69" s="166">
        <v>0.004243925633827142</v>
      </c>
      <c r="E69" s="10"/>
      <c r="F69" s="10"/>
      <c r="G69" s="10"/>
      <c r="H69" s="10"/>
      <c r="I69" s="10"/>
      <c r="J69" s="10"/>
      <c r="K69" s="10"/>
      <c r="L69" s="10"/>
      <c r="M69" s="10"/>
    </row>
    <row r="70" spans="1:13" ht="15.75">
      <c r="A70" s="10"/>
      <c r="B70" s="170">
        <v>69</v>
      </c>
      <c r="C70" s="165">
        <v>1794.5601000000006</v>
      </c>
      <c r="D70" s="166">
        <v>0.0015024142292338343</v>
      </c>
      <c r="E70" s="10"/>
      <c r="F70" s="10"/>
      <c r="G70" s="10"/>
      <c r="H70" s="10"/>
      <c r="I70" s="10"/>
      <c r="J70" s="10"/>
      <c r="K70" s="10"/>
      <c r="L70" s="10"/>
      <c r="M70" s="10"/>
    </row>
    <row r="71" spans="1:13" ht="15.75">
      <c r="A71" s="10"/>
      <c r="B71" s="170">
        <v>70</v>
      </c>
      <c r="C71" s="165">
        <v>1847.39</v>
      </c>
      <c r="D71" s="166">
        <v>0.001218142607787284</v>
      </c>
      <c r="E71" s="10"/>
      <c r="F71" s="10"/>
      <c r="G71" s="10"/>
      <c r="H71" s="10"/>
      <c r="I71" s="10"/>
      <c r="J71" s="10"/>
      <c r="K71" s="10"/>
      <c r="L71" s="10"/>
      <c r="M71" s="10"/>
    </row>
    <row r="72" spans="1:13" ht="15.75">
      <c r="A72" s="10"/>
      <c r="B72" s="170">
        <v>71</v>
      </c>
      <c r="C72" s="165">
        <v>1902.2381000000005</v>
      </c>
      <c r="D72" s="166">
        <v>0.0015259994455963048</v>
      </c>
      <c r="E72" s="10"/>
      <c r="F72" s="10"/>
      <c r="G72" s="10"/>
      <c r="H72" s="10"/>
      <c r="I72" s="10"/>
      <c r="J72" s="10"/>
      <c r="K72" s="10"/>
      <c r="L72" s="10"/>
      <c r="M72" s="10"/>
    </row>
    <row r="73" spans="1:13" ht="15.75">
      <c r="A73" s="10"/>
      <c r="B73" s="170">
        <v>72</v>
      </c>
      <c r="C73" s="165">
        <v>1959.104400000001</v>
      </c>
      <c r="D73" s="166">
        <v>0.0010368136205417425</v>
      </c>
      <c r="E73" s="10"/>
      <c r="F73" s="10"/>
      <c r="G73" s="10"/>
      <c r="H73" s="10"/>
      <c r="I73" s="10"/>
      <c r="J73" s="10"/>
      <c r="K73" s="10"/>
      <c r="L73" s="10"/>
      <c r="M73" s="10"/>
    </row>
    <row r="74" spans="1:13" ht="15.75">
      <c r="A74" s="10"/>
      <c r="B74" s="170">
        <v>73</v>
      </c>
      <c r="C74" s="165">
        <v>2017.9889000000003</v>
      </c>
      <c r="D74" s="166">
        <v>0.0008193409969545969</v>
      </c>
      <c r="E74" s="10"/>
      <c r="F74" s="10"/>
      <c r="G74" s="10"/>
      <c r="H74" s="10"/>
      <c r="I74" s="10"/>
      <c r="J74" s="10"/>
      <c r="K74" s="10"/>
      <c r="L74" s="10"/>
      <c r="M74" s="10"/>
    </row>
    <row r="75" spans="1:13" ht="15.75">
      <c r="A75" s="10"/>
      <c r="B75" s="170">
        <v>74</v>
      </c>
      <c r="C75" s="165">
        <v>2078.8916</v>
      </c>
      <c r="D75" s="166">
        <v>0.0013467156427737891</v>
      </c>
      <c r="E75" s="10"/>
      <c r="F75" s="10"/>
      <c r="G75" s="10"/>
      <c r="H75" s="10"/>
      <c r="I75" s="10"/>
      <c r="J75" s="10"/>
      <c r="K75" s="10"/>
      <c r="L75" s="10"/>
      <c r="M75" s="10"/>
    </row>
    <row r="76" spans="1:13" ht="15.75">
      <c r="A76" s="10"/>
      <c r="B76" s="170">
        <v>75</v>
      </c>
      <c r="C76" s="165">
        <v>2141.812500000001</v>
      </c>
      <c r="D76" s="166">
        <v>0.0010832888132120654</v>
      </c>
      <c r="E76" s="10"/>
      <c r="F76" s="10"/>
      <c r="G76" s="10"/>
      <c r="H76" s="10"/>
      <c r="I76" s="10"/>
      <c r="J76" s="10"/>
      <c r="K76" s="10"/>
      <c r="L76" s="10"/>
      <c r="M76" s="10"/>
    </row>
    <row r="77" spans="1:13" ht="15.75">
      <c r="A77" s="10"/>
      <c r="B77" s="170">
        <v>76</v>
      </c>
      <c r="C77" s="165">
        <v>2206.7516000000014</v>
      </c>
      <c r="D77" s="166">
        <v>0.0019512441219452616</v>
      </c>
      <c r="E77" s="10"/>
      <c r="F77" s="10"/>
      <c r="G77" s="10"/>
      <c r="H77" s="10"/>
      <c r="I77" s="10"/>
      <c r="J77" s="10"/>
      <c r="K77" s="10"/>
      <c r="L77" s="10"/>
      <c r="M77" s="10"/>
    </row>
    <row r="78" spans="1:13" ht="15.75">
      <c r="A78" s="10"/>
      <c r="B78" s="170">
        <v>77</v>
      </c>
      <c r="C78" s="165">
        <v>2347.9588999999996</v>
      </c>
      <c r="D78" s="166">
        <v>0.0005223881627866672</v>
      </c>
      <c r="E78" s="10"/>
      <c r="F78" s="10"/>
      <c r="G78" s="10"/>
      <c r="H78" s="10"/>
      <c r="I78" s="10"/>
      <c r="J78" s="10"/>
      <c r="K78" s="10"/>
      <c r="L78" s="10"/>
      <c r="M78" s="10"/>
    </row>
    <row r="79" spans="1:13" ht="15.75">
      <c r="A79" s="10"/>
      <c r="B79" s="170">
        <v>78</v>
      </c>
      <c r="C79" s="165">
        <v>2491.1844</v>
      </c>
      <c r="D79" s="166">
        <v>0.0006692611854686918</v>
      </c>
      <c r="E79" s="10"/>
      <c r="F79" s="10"/>
      <c r="G79" s="10"/>
      <c r="H79" s="10"/>
      <c r="I79" s="10"/>
      <c r="J79" s="10"/>
      <c r="K79" s="10"/>
      <c r="L79" s="10"/>
      <c r="M79" s="10"/>
    </row>
    <row r="80" spans="1:13" ht="15.75">
      <c r="A80" s="10"/>
      <c r="B80" s="170">
        <v>79</v>
      </c>
      <c r="C80" s="165">
        <v>2543.011150000001</v>
      </c>
      <c r="D80" s="166">
        <v>0.0008902795258014923</v>
      </c>
      <c r="E80" s="10"/>
      <c r="F80" s="10"/>
      <c r="G80" s="10"/>
      <c r="H80" s="10"/>
      <c r="I80" s="10"/>
      <c r="J80" s="10"/>
      <c r="K80" s="10"/>
      <c r="L80" s="10"/>
      <c r="M80" s="10"/>
    </row>
    <row r="81" spans="1:13" ht="15.75">
      <c r="A81" s="10"/>
      <c r="B81" s="170">
        <v>80</v>
      </c>
      <c r="C81" s="165">
        <v>2596.8760000000016</v>
      </c>
      <c r="D81" s="166">
        <v>0.0010146195100130923</v>
      </c>
      <c r="E81" s="10"/>
      <c r="F81" s="10"/>
      <c r="G81" s="10"/>
      <c r="H81" s="10"/>
      <c r="I81" s="10"/>
      <c r="J81" s="10"/>
      <c r="K81" s="10"/>
      <c r="L81" s="10"/>
      <c r="M81" s="10"/>
    </row>
    <row r="82" spans="1:13" ht="15.75">
      <c r="A82" s="10"/>
      <c r="B82" s="170">
        <v>81</v>
      </c>
      <c r="C82" s="165">
        <v>2611.9181</v>
      </c>
      <c r="D82" s="166">
        <v>0.004926381542966407</v>
      </c>
      <c r="E82" s="10"/>
      <c r="F82" s="10"/>
      <c r="G82" s="10"/>
      <c r="H82" s="10"/>
      <c r="I82" s="10"/>
      <c r="J82" s="10"/>
      <c r="K82" s="10"/>
      <c r="L82" s="10"/>
      <c r="M82" s="10"/>
    </row>
    <row r="83" spans="1:13" ht="15.75">
      <c r="A83" s="10"/>
      <c r="B83" s="170">
        <v>82</v>
      </c>
      <c r="C83" s="165">
        <v>2627.0215</v>
      </c>
      <c r="D83" s="166">
        <v>0.012934871787474597</v>
      </c>
      <c r="E83" s="10"/>
      <c r="F83" s="10"/>
      <c r="G83" s="10"/>
      <c r="H83" s="10"/>
      <c r="I83" s="10"/>
      <c r="J83" s="10"/>
      <c r="K83" s="10"/>
      <c r="L83" s="10"/>
      <c r="M83" s="10"/>
    </row>
    <row r="84" spans="1:13" ht="15.75">
      <c r="A84" s="10"/>
      <c r="B84" s="170">
        <v>83</v>
      </c>
      <c r="C84" s="165">
        <v>2642.0212</v>
      </c>
      <c r="D84" s="166">
        <v>0.0055702620074139396</v>
      </c>
      <c r="E84" s="10"/>
      <c r="F84" s="10"/>
      <c r="G84" s="10"/>
      <c r="H84" s="10"/>
      <c r="I84" s="10"/>
      <c r="J84" s="10"/>
      <c r="K84" s="10"/>
      <c r="L84" s="10"/>
      <c r="M84" s="10"/>
    </row>
    <row r="85" spans="1:13" ht="15.75">
      <c r="A85" s="10"/>
      <c r="B85" s="170">
        <v>84</v>
      </c>
      <c r="C85" s="165">
        <v>2656.9172</v>
      </c>
      <c r="D85" s="166">
        <v>0.006714525297994342</v>
      </c>
      <c r="E85" s="10"/>
      <c r="F85" s="10"/>
      <c r="G85" s="10"/>
      <c r="H85" s="10"/>
      <c r="I85" s="10"/>
      <c r="J85" s="10"/>
      <c r="K85" s="10"/>
      <c r="L85" s="10"/>
      <c r="M85" s="10"/>
    </row>
    <row r="86" spans="1:13" ht="15.75">
      <c r="A86" s="10"/>
      <c r="B86" s="170">
        <v>85</v>
      </c>
      <c r="C86" s="165">
        <v>2671.7095</v>
      </c>
      <c r="D86" s="166">
        <v>0.0023223324931045176</v>
      </c>
      <c r="E86" s="10"/>
      <c r="F86" s="10"/>
      <c r="G86" s="10"/>
      <c r="H86" s="10"/>
      <c r="I86" s="10"/>
      <c r="J86" s="10"/>
      <c r="K86" s="10"/>
      <c r="L86" s="10"/>
      <c r="M86" s="10"/>
    </row>
    <row r="87" spans="1:13" ht="15.75">
      <c r="A87" s="10"/>
      <c r="B87" s="170">
        <v>86</v>
      </c>
      <c r="C87" s="165">
        <v>2686.3981</v>
      </c>
      <c r="D87" s="166">
        <v>0.002766665113348117</v>
      </c>
      <c r="E87" s="10"/>
      <c r="F87" s="10"/>
      <c r="G87" s="10"/>
      <c r="H87" s="10"/>
      <c r="I87" s="10"/>
      <c r="J87" s="10"/>
      <c r="K87" s="10"/>
      <c r="L87" s="10"/>
      <c r="M87" s="10"/>
    </row>
    <row r="88" spans="1:13" ht="15.75">
      <c r="A88" s="10"/>
      <c r="B88" s="170">
        <v>87</v>
      </c>
      <c r="C88" s="165">
        <v>2700.983</v>
      </c>
      <c r="D88" s="166">
        <v>0.0025018387093682236</v>
      </c>
      <c r="E88" s="10"/>
      <c r="F88" s="10"/>
      <c r="G88" s="10"/>
      <c r="H88" s="10"/>
      <c r="I88" s="10"/>
      <c r="J88" s="10"/>
      <c r="K88" s="10"/>
      <c r="L88" s="10"/>
      <c r="M88" s="10"/>
    </row>
    <row r="89" spans="1:13" ht="15.75">
      <c r="A89" s="10"/>
      <c r="B89" s="170">
        <v>88</v>
      </c>
      <c r="C89" s="165">
        <v>2715.4642000000003</v>
      </c>
      <c r="D89" s="166">
        <v>0.003224479721368578</v>
      </c>
      <c r="E89" s="10"/>
      <c r="F89" s="10"/>
      <c r="G89" s="10"/>
      <c r="H89" s="10"/>
      <c r="I89" s="10"/>
      <c r="J89" s="10"/>
      <c r="K89" s="10"/>
      <c r="L89" s="10"/>
      <c r="M89" s="10"/>
    </row>
    <row r="90" spans="1:13" ht="15.75">
      <c r="A90" s="10"/>
      <c r="B90" s="170">
        <v>89</v>
      </c>
      <c r="C90" s="165">
        <v>2729.8417</v>
      </c>
      <c r="D90" s="166">
        <v>0.0028040436233207166</v>
      </c>
      <c r="E90" s="10"/>
      <c r="F90" s="10"/>
      <c r="G90" s="10"/>
      <c r="H90" s="10"/>
      <c r="I90" s="10"/>
      <c r="J90" s="10"/>
      <c r="K90" s="10"/>
      <c r="L90" s="10"/>
      <c r="M90" s="10"/>
    </row>
    <row r="91" spans="1:13" ht="15.75">
      <c r="A91" s="10"/>
      <c r="B91" s="170">
        <v>90</v>
      </c>
      <c r="C91" s="165">
        <v>2744.1155</v>
      </c>
      <c r="D91" s="166">
        <v>0.0035693850713869606</v>
      </c>
      <c r="E91" s="10"/>
      <c r="F91" s="10"/>
      <c r="G91" s="10"/>
      <c r="H91" s="10"/>
      <c r="I91" s="10"/>
      <c r="J91" s="10"/>
      <c r="K91" s="10"/>
      <c r="L91" s="10"/>
      <c r="M91" s="10"/>
    </row>
    <row r="92" spans="1:13" ht="15.75">
      <c r="A92" s="10"/>
      <c r="B92" s="170">
        <v>91</v>
      </c>
      <c r="C92" s="165">
        <v>2758.2856</v>
      </c>
      <c r="D92" s="166">
        <v>0.005158332770927818</v>
      </c>
      <c r="E92" s="10"/>
      <c r="F92" s="10"/>
      <c r="G92" s="10"/>
      <c r="H92" s="10"/>
      <c r="I92" s="10"/>
      <c r="J92" s="10"/>
      <c r="K92" s="10"/>
      <c r="L92" s="10"/>
      <c r="M92" s="10"/>
    </row>
    <row r="93" spans="1:13" ht="15.75">
      <c r="A93" s="10"/>
      <c r="B93" s="170">
        <v>92</v>
      </c>
      <c r="C93" s="165">
        <v>2772.352</v>
      </c>
      <c r="D93" s="166">
        <v>0.011069696623898954</v>
      </c>
      <c r="E93" s="10"/>
      <c r="F93" s="10"/>
      <c r="G93" s="10"/>
      <c r="H93" s="10"/>
      <c r="I93" s="10"/>
      <c r="J93" s="10"/>
      <c r="K93" s="10"/>
      <c r="L93" s="10"/>
      <c r="M93" s="10"/>
    </row>
    <row r="94" spans="1:13" ht="15.75">
      <c r="A94" s="10"/>
      <c r="B94" s="170">
        <v>93</v>
      </c>
      <c r="C94" s="165">
        <v>2786.3147</v>
      </c>
      <c r="D94" s="166">
        <v>0.01695022312638974</v>
      </c>
      <c r="E94" s="10"/>
      <c r="F94" s="10"/>
      <c r="G94" s="10"/>
      <c r="H94" s="10"/>
      <c r="I94" s="10"/>
      <c r="J94" s="10"/>
      <c r="K94" s="10"/>
      <c r="L94" s="10"/>
      <c r="M94" s="10"/>
    </row>
    <row r="95" spans="1:13" ht="15.75">
      <c r="A95" s="10"/>
      <c r="B95" s="170">
        <v>94</v>
      </c>
      <c r="C95" s="165">
        <v>2800.1737000000003</v>
      </c>
      <c r="D95" s="166">
        <v>0.011139361837766301</v>
      </c>
      <c r="E95" s="10"/>
      <c r="F95" s="10"/>
      <c r="G95" s="10"/>
      <c r="H95" s="10"/>
      <c r="I95" s="10"/>
      <c r="J95" s="10"/>
      <c r="K95" s="10"/>
      <c r="L95" s="10"/>
      <c r="M95" s="10"/>
    </row>
    <row r="96" spans="1:13" ht="15.75">
      <c r="A96" s="10"/>
      <c r="B96" s="170">
        <v>95</v>
      </c>
      <c r="C96" s="165">
        <v>2813.929</v>
      </c>
      <c r="D96" s="166">
        <v>0.004723388739709514</v>
      </c>
      <c r="E96" s="10"/>
      <c r="F96" s="10"/>
      <c r="G96" s="10"/>
      <c r="H96" s="10"/>
      <c r="I96" s="10"/>
      <c r="J96" s="10"/>
      <c r="K96" s="10"/>
      <c r="L96" s="10"/>
      <c r="M96" s="10"/>
    </row>
    <row r="97" spans="1:13" ht="15.75">
      <c r="A97" s="10"/>
      <c r="B97" s="170">
        <v>96</v>
      </c>
      <c r="C97" s="165">
        <v>2841.4934000000003</v>
      </c>
      <c r="D97" s="166">
        <v>0.005098565665562286</v>
      </c>
      <c r="E97" s="10"/>
      <c r="F97" s="10"/>
      <c r="G97" s="10"/>
      <c r="H97" s="10"/>
      <c r="I97" s="10"/>
      <c r="J97" s="10"/>
      <c r="K97" s="10"/>
      <c r="L97" s="10"/>
      <c r="M97" s="10"/>
    </row>
    <row r="98" spans="1:13" ht="15.75">
      <c r="A98" s="10"/>
      <c r="B98" s="170">
        <v>97</v>
      </c>
      <c r="C98" s="165">
        <v>2868.27835</v>
      </c>
      <c r="D98" s="166">
        <v>0.0027679410029630607</v>
      </c>
      <c r="E98" s="10"/>
      <c r="F98" s="10"/>
      <c r="G98" s="10"/>
      <c r="H98" s="10"/>
      <c r="I98" s="10"/>
      <c r="J98" s="10"/>
      <c r="K98" s="10"/>
      <c r="L98" s="10"/>
      <c r="M98" s="10"/>
    </row>
    <row r="99" spans="1:13" ht="15.75">
      <c r="A99" s="10"/>
      <c r="B99" s="170">
        <v>98</v>
      </c>
      <c r="C99" s="165">
        <v>2895.3336</v>
      </c>
      <c r="D99" s="166">
        <v>0.008067678145217314</v>
      </c>
      <c r="E99" s="10"/>
      <c r="F99" s="10"/>
      <c r="G99" s="10"/>
      <c r="H99" s="10"/>
      <c r="I99" s="10"/>
      <c r="J99" s="10"/>
      <c r="K99" s="10"/>
      <c r="L99" s="10"/>
      <c r="M99" s="10"/>
    </row>
    <row r="100" spans="1:13" ht="15.75">
      <c r="A100" s="10"/>
      <c r="B100" s="170">
        <v>99</v>
      </c>
      <c r="C100" s="165">
        <v>2922.6591500000004</v>
      </c>
      <c r="D100" s="166">
        <v>0.0057825729003059025</v>
      </c>
      <c r="E100" s="10"/>
      <c r="F100" s="10"/>
      <c r="G100" s="10"/>
      <c r="H100" s="10"/>
      <c r="I100" s="10"/>
      <c r="J100" s="10"/>
      <c r="K100" s="10"/>
      <c r="L100" s="10"/>
      <c r="M100" s="10"/>
    </row>
    <row r="101" spans="1:13" ht="15.75">
      <c r="A101" s="10"/>
      <c r="B101" s="170">
        <v>100</v>
      </c>
      <c r="C101" s="165">
        <v>2950.255</v>
      </c>
      <c r="D101" s="166">
        <v>0.004886196874077497</v>
      </c>
      <c r="E101" s="10"/>
      <c r="F101" s="10"/>
      <c r="G101" s="10"/>
      <c r="H101" s="10"/>
      <c r="I101" s="10"/>
      <c r="J101" s="10"/>
      <c r="K101" s="10"/>
      <c r="L101" s="10"/>
      <c r="M101" s="10"/>
    </row>
    <row r="102" spans="1:13" ht="15.75">
      <c r="A102" s="10"/>
      <c r="B102" s="170">
        <v>101</v>
      </c>
      <c r="C102" s="165">
        <v>2978.12115</v>
      </c>
      <c r="D102" s="166">
        <v>0.006491321083164999</v>
      </c>
      <c r="E102" s="10"/>
      <c r="F102" s="10"/>
      <c r="G102" s="10"/>
      <c r="H102" s="10"/>
      <c r="I102" s="10"/>
      <c r="J102" s="10"/>
      <c r="K102" s="10"/>
      <c r="L102" s="10"/>
      <c r="M102" s="10"/>
    </row>
    <row r="103" spans="1:13" ht="15.75">
      <c r="A103" s="10"/>
      <c r="B103" s="170">
        <v>102</v>
      </c>
      <c r="C103" s="165">
        <v>3006.2576</v>
      </c>
      <c r="D103" s="166">
        <v>0.0036433214122514553</v>
      </c>
      <c r="E103" s="10"/>
      <c r="F103" s="10"/>
      <c r="G103" s="10"/>
      <c r="H103" s="10"/>
      <c r="I103" s="10"/>
      <c r="J103" s="10"/>
      <c r="K103" s="10"/>
      <c r="L103" s="10"/>
      <c r="M103" s="10"/>
    </row>
    <row r="104" spans="1:13" ht="15.75">
      <c r="A104" s="10"/>
      <c r="B104" s="170">
        <v>103</v>
      </c>
      <c r="C104" s="165">
        <v>3034.66435</v>
      </c>
      <c r="D104" s="166">
        <v>0.007475038250472122</v>
      </c>
      <c r="E104" s="10"/>
      <c r="F104" s="10"/>
      <c r="G104" s="10"/>
      <c r="H104" s="10"/>
      <c r="I104" s="10"/>
      <c r="J104" s="10"/>
      <c r="K104" s="10"/>
      <c r="L104" s="10"/>
      <c r="M104" s="10"/>
    </row>
    <row r="105" spans="1:13" ht="15.75">
      <c r="A105" s="10"/>
      <c r="B105" s="170">
        <v>104</v>
      </c>
      <c r="C105" s="165">
        <v>3063.3414000000002</v>
      </c>
      <c r="D105" s="166">
        <v>0.006177451331534886</v>
      </c>
      <c r="E105" s="10"/>
      <c r="F105" s="10"/>
      <c r="G105" s="10"/>
      <c r="H105" s="10"/>
      <c r="I105" s="10"/>
      <c r="J105" s="10"/>
      <c r="K105" s="10"/>
      <c r="L105" s="10"/>
      <c r="M105" s="10"/>
    </row>
    <row r="106" spans="1:13" ht="15.75">
      <c r="A106" s="10"/>
      <c r="B106" s="170">
        <v>105</v>
      </c>
      <c r="C106" s="165">
        <v>3092.28875</v>
      </c>
      <c r="D106" s="166">
        <v>0.0042433936596875345</v>
      </c>
      <c r="E106" s="10"/>
      <c r="F106" s="10"/>
      <c r="G106" s="10"/>
      <c r="H106" s="10"/>
      <c r="I106" s="10"/>
      <c r="J106" s="10"/>
      <c r="K106" s="10"/>
      <c r="L106" s="10"/>
      <c r="M106" s="10"/>
    </row>
    <row r="107" spans="1:13" ht="15.75">
      <c r="A107" s="10"/>
      <c r="B107" s="170">
        <v>106</v>
      </c>
      <c r="C107" s="165">
        <v>3121.5064</v>
      </c>
      <c r="D107" s="166">
        <v>0.005540716319838853</v>
      </c>
      <c r="E107" s="10"/>
      <c r="F107" s="10"/>
      <c r="G107" s="10"/>
      <c r="H107" s="10"/>
      <c r="I107" s="10"/>
      <c r="J107" s="10"/>
      <c r="K107" s="10"/>
      <c r="L107" s="10"/>
      <c r="M107" s="10"/>
    </row>
    <row r="108" spans="1:13" ht="15.75">
      <c r="A108" s="10"/>
      <c r="B108" s="170">
        <v>107</v>
      </c>
      <c r="C108" s="165">
        <v>3150.99435</v>
      </c>
      <c r="D108" s="166">
        <v>0.0032479749571277866</v>
      </c>
      <c r="E108" s="10"/>
      <c r="F108" s="10"/>
      <c r="G108" s="10"/>
      <c r="H108" s="10"/>
      <c r="I108" s="10"/>
      <c r="J108" s="10"/>
      <c r="K108" s="10"/>
      <c r="L108" s="10"/>
      <c r="M108" s="10"/>
    </row>
    <row r="109" spans="1:13" ht="15.75">
      <c r="A109" s="10"/>
      <c r="B109" s="170">
        <v>108</v>
      </c>
      <c r="C109" s="165">
        <v>3180.7526</v>
      </c>
      <c r="D109" s="166">
        <v>0.0037779957103577628</v>
      </c>
      <c r="E109" s="10"/>
      <c r="F109" s="10"/>
      <c r="G109" s="10"/>
      <c r="H109" s="10"/>
      <c r="I109" s="10"/>
      <c r="J109" s="10"/>
      <c r="K109" s="10"/>
      <c r="L109" s="10"/>
      <c r="M109" s="10"/>
    </row>
    <row r="110" spans="1:13" ht="15.75">
      <c r="A110" s="10"/>
      <c r="B110" s="170">
        <v>109</v>
      </c>
      <c r="C110" s="165">
        <v>3210.78115</v>
      </c>
      <c r="D110" s="166">
        <v>0.002088919386643833</v>
      </c>
      <c r="E110" s="10"/>
      <c r="F110" s="10"/>
      <c r="G110" s="10"/>
      <c r="H110" s="10"/>
      <c r="I110" s="10"/>
      <c r="J110" s="10"/>
      <c r="K110" s="10"/>
      <c r="L110" s="10"/>
      <c r="M110" s="10"/>
    </row>
    <row r="111" spans="1:13" ht="15.75">
      <c r="A111" s="10"/>
      <c r="B111" s="170">
        <v>110</v>
      </c>
      <c r="C111" s="165">
        <v>3241.08</v>
      </c>
      <c r="D111" s="166">
        <v>0.004309149807027093</v>
      </c>
      <c r="E111" s="10"/>
      <c r="F111" s="10"/>
      <c r="G111" s="10"/>
      <c r="H111" s="10"/>
      <c r="I111" s="10"/>
      <c r="J111" s="10"/>
      <c r="K111" s="10"/>
      <c r="L111" s="10"/>
      <c r="M111" s="10"/>
    </row>
    <row r="112" spans="1:13" ht="15.75">
      <c r="A112" s="10"/>
      <c r="B112" s="170">
        <v>111</v>
      </c>
      <c r="C112" s="165">
        <v>3276.531650000001</v>
      </c>
      <c r="D112" s="166">
        <v>0.003131859627827115</v>
      </c>
      <c r="E112" s="10"/>
      <c r="F112" s="10"/>
      <c r="G112" s="10"/>
      <c r="H112" s="10"/>
      <c r="I112" s="10"/>
      <c r="J112" s="10"/>
      <c r="K112" s="10"/>
      <c r="L112" s="10"/>
      <c r="M112" s="10"/>
    </row>
    <row r="113" spans="1:13" ht="15.75">
      <c r="A113" s="10"/>
      <c r="B113" s="170">
        <v>112</v>
      </c>
      <c r="C113" s="165">
        <v>3313.7476000000015</v>
      </c>
      <c r="D113" s="166">
        <v>0.002946834510677792</v>
      </c>
      <c r="E113" s="10"/>
      <c r="F113" s="10"/>
      <c r="G113" s="10"/>
      <c r="H113" s="10"/>
      <c r="I113" s="10"/>
      <c r="J113" s="10"/>
      <c r="K113" s="10"/>
      <c r="L113" s="10"/>
      <c r="M113" s="10"/>
    </row>
    <row r="114" spans="1:13" ht="15.75">
      <c r="A114" s="10"/>
      <c r="B114" s="170">
        <v>113</v>
      </c>
      <c r="C114" s="165">
        <v>3352.35285</v>
      </c>
      <c r="D114" s="166">
        <v>0.0028552760346776153</v>
      </c>
      <c r="E114" s="10"/>
      <c r="F114" s="10"/>
      <c r="G114" s="10"/>
      <c r="H114" s="10"/>
      <c r="I114" s="10"/>
      <c r="J114" s="10"/>
      <c r="K114" s="10"/>
      <c r="L114" s="10"/>
      <c r="M114" s="10"/>
    </row>
    <row r="115" spans="1:13" ht="15.75">
      <c r="A115" s="10"/>
      <c r="B115" s="170">
        <v>114</v>
      </c>
      <c r="C115" s="165">
        <v>3392.3474000000006</v>
      </c>
      <c r="D115" s="166">
        <v>0.007288872958818002</v>
      </c>
      <c r="E115" s="10"/>
      <c r="F115" s="10"/>
      <c r="G115" s="10"/>
      <c r="H115" s="10"/>
      <c r="I115" s="10"/>
      <c r="J115" s="10"/>
      <c r="K115" s="10"/>
      <c r="L115" s="10"/>
      <c r="M115" s="10"/>
    </row>
    <row r="116" spans="1:13" ht="15.75">
      <c r="A116" s="10"/>
      <c r="B116" s="170">
        <v>115</v>
      </c>
      <c r="C116" s="165">
        <v>3433.73125</v>
      </c>
      <c r="D116" s="166">
        <v>0.009053289019987757</v>
      </c>
      <c r="E116" s="10"/>
      <c r="F116" s="10"/>
      <c r="G116" s="10"/>
      <c r="H116" s="10"/>
      <c r="I116" s="10"/>
      <c r="J116" s="10"/>
      <c r="K116" s="10"/>
      <c r="L116" s="10"/>
      <c r="M116" s="10"/>
    </row>
    <row r="117" spans="1:13" ht="15.75">
      <c r="A117" s="10"/>
      <c r="B117" s="170">
        <v>116</v>
      </c>
      <c r="C117" s="165">
        <v>3476.5044000000016</v>
      </c>
      <c r="D117" s="166">
        <v>0.004601710109823418</v>
      </c>
      <c r="E117" s="10"/>
      <c r="F117" s="10"/>
      <c r="G117" s="10"/>
      <c r="H117" s="10"/>
      <c r="I117" s="10"/>
      <c r="J117" s="10"/>
      <c r="K117" s="10"/>
      <c r="L117" s="10"/>
      <c r="M117" s="10"/>
    </row>
    <row r="118" spans="1:13" ht="15.75">
      <c r="A118" s="10"/>
      <c r="B118" s="170">
        <v>117</v>
      </c>
      <c r="C118" s="165">
        <v>3520.6668500000005</v>
      </c>
      <c r="D118" s="166">
        <v>0.002259237910734105</v>
      </c>
      <c r="E118" s="10"/>
      <c r="F118" s="10"/>
      <c r="G118" s="10"/>
      <c r="H118" s="10"/>
      <c r="I118" s="10"/>
      <c r="J118" s="10"/>
      <c r="K118" s="10"/>
      <c r="L118" s="10"/>
      <c r="M118" s="10"/>
    </row>
    <row r="119" spans="1:13" ht="15.75">
      <c r="A119" s="10"/>
      <c r="B119" s="170">
        <v>118</v>
      </c>
      <c r="C119" s="165">
        <v>3566.2186</v>
      </c>
      <c r="D119" s="166">
        <v>0.004550773230526615</v>
      </c>
      <c r="E119" s="10"/>
      <c r="F119" s="10"/>
      <c r="G119" s="10"/>
      <c r="H119" s="10"/>
      <c r="I119" s="10"/>
      <c r="J119" s="10"/>
      <c r="K119" s="10"/>
      <c r="L119" s="10"/>
      <c r="M119" s="10"/>
    </row>
    <row r="120" spans="1:13" ht="15.75">
      <c r="A120" s="10"/>
      <c r="B120" s="170">
        <v>119</v>
      </c>
      <c r="C120" s="165">
        <v>3613.1596500000005</v>
      </c>
      <c r="D120" s="166">
        <v>0.006760781594302506</v>
      </c>
      <c r="E120" s="10"/>
      <c r="F120" s="10"/>
      <c r="G120" s="10"/>
      <c r="H120" s="10"/>
      <c r="I120" s="10"/>
      <c r="J120" s="10"/>
      <c r="K120" s="10"/>
      <c r="L120" s="10"/>
      <c r="M120" s="10"/>
    </row>
    <row r="121" spans="1:13" ht="15.75">
      <c r="A121" s="10"/>
      <c r="B121" s="170">
        <v>120</v>
      </c>
      <c r="C121" s="165">
        <v>3661.49</v>
      </c>
      <c r="D121" s="166">
        <v>0.007790236622202376</v>
      </c>
      <c r="E121" s="10"/>
      <c r="F121" s="10"/>
      <c r="G121" s="10"/>
      <c r="H121" s="10"/>
      <c r="I121" s="10"/>
      <c r="J121" s="10"/>
      <c r="K121" s="10"/>
      <c r="L121" s="10"/>
      <c r="M121" s="10"/>
    </row>
    <row r="122" spans="1:13" ht="15.75">
      <c r="A122" s="10"/>
      <c r="B122" s="170">
        <v>121</v>
      </c>
      <c r="C122" s="165">
        <v>3711.2096500000007</v>
      </c>
      <c r="D122" s="166">
        <v>0.00495282312159209</v>
      </c>
      <c r="E122" s="10"/>
      <c r="F122" s="10"/>
      <c r="G122" s="10"/>
      <c r="H122" s="10"/>
      <c r="I122" s="10"/>
      <c r="J122" s="10"/>
      <c r="K122" s="10"/>
      <c r="L122" s="10"/>
      <c r="M122" s="10"/>
    </row>
    <row r="123" spans="1:13" ht="15.75">
      <c r="A123" s="10"/>
      <c r="B123" s="170">
        <v>122</v>
      </c>
      <c r="C123" s="165">
        <v>3762.3185999999996</v>
      </c>
      <c r="D123" s="166">
        <v>0.0039753022755659355</v>
      </c>
      <c r="E123" s="10"/>
      <c r="F123" s="10"/>
      <c r="G123" s="10"/>
      <c r="H123" s="10"/>
      <c r="I123" s="10"/>
      <c r="J123" s="10"/>
      <c r="K123" s="10"/>
      <c r="L123" s="10"/>
      <c r="M123" s="10"/>
    </row>
    <row r="124" spans="1:13" ht="15.75">
      <c r="A124" s="10"/>
      <c r="B124" s="170">
        <v>123</v>
      </c>
      <c r="C124" s="165">
        <v>3814.816850000002</v>
      </c>
      <c r="D124" s="166">
        <v>0.004946147973600646</v>
      </c>
      <c r="E124" s="10"/>
      <c r="F124" s="10"/>
      <c r="G124" s="10"/>
      <c r="H124" s="10"/>
      <c r="I124" s="10"/>
      <c r="J124" s="10"/>
      <c r="K124" s="10"/>
      <c r="L124" s="10"/>
      <c r="M124" s="10"/>
    </row>
    <row r="125" spans="1:13" ht="15.75">
      <c r="A125" s="10"/>
      <c r="B125" s="170">
        <v>124</v>
      </c>
      <c r="C125" s="165">
        <v>3868.7044000000014</v>
      </c>
      <c r="D125" s="166">
        <v>0.0036434119493043457</v>
      </c>
      <c r="E125" s="10"/>
      <c r="F125" s="10"/>
      <c r="G125" s="10"/>
      <c r="H125" s="10"/>
      <c r="I125" s="10"/>
      <c r="J125" s="10"/>
      <c r="K125" s="10"/>
      <c r="L125" s="10"/>
      <c r="M125" s="10"/>
    </row>
    <row r="126" spans="1:13" ht="15.75">
      <c r="A126" s="10"/>
      <c r="B126" s="170">
        <v>125</v>
      </c>
      <c r="C126" s="165">
        <v>3923.9812500000007</v>
      </c>
      <c r="D126" s="166">
        <v>0.004128834956445147</v>
      </c>
      <c r="E126" s="10"/>
      <c r="F126" s="10"/>
      <c r="G126" s="10"/>
      <c r="H126" s="10"/>
      <c r="I126" s="10"/>
      <c r="J126" s="10"/>
      <c r="K126" s="10"/>
      <c r="L126" s="10"/>
      <c r="M126" s="10"/>
    </row>
    <row r="127" spans="1:13" ht="15.75">
      <c r="A127" s="10"/>
      <c r="B127" s="170">
        <v>126</v>
      </c>
      <c r="C127" s="165">
        <v>3980.6474</v>
      </c>
      <c r="D127" s="166">
        <v>0.006098264160014495</v>
      </c>
      <c r="E127" s="10"/>
      <c r="F127" s="10"/>
      <c r="G127" s="10"/>
      <c r="H127" s="10"/>
      <c r="I127" s="10"/>
      <c r="J127" s="10"/>
      <c r="K127" s="10"/>
      <c r="L127" s="10"/>
      <c r="M127" s="10"/>
    </row>
    <row r="128" spans="1:13" ht="15.75">
      <c r="A128" s="10"/>
      <c r="B128" s="170">
        <v>127</v>
      </c>
      <c r="C128" s="165">
        <v>4038.7028500000015</v>
      </c>
      <c r="D128" s="166">
        <v>0.005804574824932346</v>
      </c>
      <c r="E128" s="10"/>
      <c r="F128" s="10"/>
      <c r="G128" s="10"/>
      <c r="H128" s="10"/>
      <c r="I128" s="10"/>
      <c r="J128" s="10"/>
      <c r="K128" s="10"/>
      <c r="L128" s="10"/>
      <c r="M128" s="10"/>
    </row>
    <row r="129" spans="1:13" ht="15.75">
      <c r="A129" s="10"/>
      <c r="B129" s="170">
        <v>128</v>
      </c>
      <c r="C129" s="165">
        <v>4098.147600000001</v>
      </c>
      <c r="D129" s="166">
        <v>0.009382056797831785</v>
      </c>
      <c r="E129" s="10"/>
      <c r="F129" s="10"/>
      <c r="G129" s="10"/>
      <c r="H129" s="10"/>
      <c r="I129" s="10"/>
      <c r="J129" s="10"/>
      <c r="K129" s="10"/>
      <c r="L129" s="10"/>
      <c r="M129" s="10"/>
    </row>
    <row r="130" spans="1:13" ht="15.75">
      <c r="A130" s="10"/>
      <c r="B130" s="170">
        <v>129</v>
      </c>
      <c r="C130" s="165">
        <v>4158.9816500000015</v>
      </c>
      <c r="D130" s="166">
        <v>0.004460957612495738</v>
      </c>
      <c r="E130" s="10"/>
      <c r="F130" s="10"/>
      <c r="G130" s="10"/>
      <c r="H130" s="10"/>
      <c r="I130" s="10"/>
      <c r="J130" s="10"/>
      <c r="K130" s="10"/>
      <c r="L130" s="10"/>
      <c r="M130" s="10"/>
    </row>
    <row r="131" spans="1:13" ht="15.75">
      <c r="A131" s="10"/>
      <c r="B131" s="170">
        <v>130</v>
      </c>
      <c r="C131" s="165">
        <v>4221.205000000003</v>
      </c>
      <c r="D131" s="166">
        <v>0.0033286403425589806</v>
      </c>
      <c r="E131" s="10"/>
      <c r="F131" s="10"/>
      <c r="G131" s="10"/>
      <c r="H131" s="10"/>
      <c r="I131" s="10"/>
      <c r="J131" s="10"/>
      <c r="K131" s="10"/>
      <c r="L131" s="10"/>
      <c r="M131" s="10"/>
    </row>
    <row r="132" spans="1:13" ht="15.75">
      <c r="A132" s="10"/>
      <c r="B132" s="170">
        <v>131</v>
      </c>
      <c r="C132" s="165">
        <v>4284.817650000001</v>
      </c>
      <c r="D132" s="166">
        <v>0.005809839008994957</v>
      </c>
      <c r="E132" s="10"/>
      <c r="F132" s="10"/>
      <c r="G132" s="10"/>
      <c r="H132" s="10"/>
      <c r="I132" s="10"/>
      <c r="J132" s="10"/>
      <c r="K132" s="10"/>
      <c r="L132" s="10"/>
      <c r="M132" s="10"/>
    </row>
    <row r="133" spans="1:13" ht="15.75">
      <c r="A133" s="10"/>
      <c r="B133" s="170">
        <v>132</v>
      </c>
      <c r="C133" s="165">
        <v>4337.304800000002</v>
      </c>
      <c r="D133" s="166">
        <v>0.006978658670783528</v>
      </c>
      <c r="E133" s="10"/>
      <c r="F133" s="10"/>
      <c r="G133" s="10"/>
      <c r="H133" s="10"/>
      <c r="I133" s="10"/>
      <c r="J133" s="10"/>
      <c r="K133" s="10"/>
      <c r="L133" s="10"/>
      <c r="M133" s="10"/>
    </row>
    <row r="134" spans="1:13" ht="15.75">
      <c r="A134" s="10"/>
      <c r="B134" s="170">
        <v>133</v>
      </c>
      <c r="C134" s="165">
        <v>4375.4290500000025</v>
      </c>
      <c r="D134" s="166">
        <v>0.009803012719005709</v>
      </c>
      <c r="E134" s="10"/>
      <c r="F134" s="10"/>
      <c r="G134" s="10"/>
      <c r="H134" s="10"/>
      <c r="I134" s="10"/>
      <c r="J134" s="10"/>
      <c r="K134" s="10"/>
      <c r="L134" s="10"/>
      <c r="M134" s="10"/>
    </row>
    <row r="135" spans="1:13" ht="15.75">
      <c r="A135" s="10"/>
      <c r="B135" s="170">
        <v>134</v>
      </c>
      <c r="C135" s="165">
        <v>4416.186200000002</v>
      </c>
      <c r="D135" s="166">
        <v>0.009912993272298633</v>
      </c>
      <c r="E135" s="10"/>
      <c r="F135" s="10"/>
      <c r="G135" s="10"/>
      <c r="H135" s="10"/>
      <c r="I135" s="10"/>
      <c r="J135" s="10"/>
      <c r="K135" s="10"/>
      <c r="L135" s="10"/>
      <c r="M135" s="10"/>
    </row>
    <row r="136" spans="1:13" ht="15.75">
      <c r="A136" s="10"/>
      <c r="B136" s="170">
        <v>135</v>
      </c>
      <c r="C136" s="165">
        <v>4450.785000000002</v>
      </c>
      <c r="D136" s="166">
        <v>0.026201412625535225</v>
      </c>
      <c r="E136" s="10"/>
      <c r="F136" s="10"/>
      <c r="G136" s="10"/>
      <c r="H136" s="10"/>
      <c r="I136" s="10"/>
      <c r="J136" s="10"/>
      <c r="K136" s="10"/>
      <c r="L136" s="10"/>
      <c r="M136" s="10"/>
    </row>
    <row r="137" spans="1:13" ht="15.75">
      <c r="A137" s="10"/>
      <c r="B137" s="170">
        <v>136</v>
      </c>
      <c r="C137" s="165">
        <v>4476.623600000001</v>
      </c>
      <c r="D137" s="166">
        <v>0.026978454709315137</v>
      </c>
      <c r="E137" s="10"/>
      <c r="F137" s="10"/>
      <c r="G137" s="10"/>
      <c r="H137" s="10"/>
      <c r="I137" s="10"/>
      <c r="J137" s="10"/>
      <c r="K137" s="10"/>
      <c r="L137" s="10"/>
      <c r="M137" s="10"/>
    </row>
    <row r="138" spans="1:13" ht="15.75">
      <c r="A138" s="10"/>
      <c r="B138" s="170">
        <v>137</v>
      </c>
      <c r="C138" s="165">
        <v>4503.6154000000015</v>
      </c>
      <c r="D138" s="166">
        <v>0.00857991206459468</v>
      </c>
      <c r="E138" s="10"/>
      <c r="F138" s="10"/>
      <c r="G138" s="10"/>
      <c r="H138" s="10"/>
      <c r="I138" s="10"/>
      <c r="J138" s="10"/>
      <c r="K138" s="10"/>
      <c r="L138" s="10"/>
      <c r="M138" s="10"/>
    </row>
    <row r="139" spans="1:13" ht="15.75">
      <c r="A139" s="10"/>
      <c r="B139" s="170">
        <v>138</v>
      </c>
      <c r="C139" s="165">
        <v>4531.7604</v>
      </c>
      <c r="D139" s="166">
        <v>0.009068071795679096</v>
      </c>
      <c r="E139" s="10"/>
      <c r="F139" s="10"/>
      <c r="G139" s="10"/>
      <c r="H139" s="10"/>
      <c r="I139" s="10"/>
      <c r="J139" s="10"/>
      <c r="K139" s="10"/>
      <c r="L139" s="10"/>
      <c r="M139" s="10"/>
    </row>
    <row r="140" spans="1:13" ht="15.75">
      <c r="A140" s="10"/>
      <c r="B140" s="170">
        <v>139</v>
      </c>
      <c r="C140" s="165">
        <v>4561.058600000001</v>
      </c>
      <c r="D140" s="166">
        <v>0.012818382957217704</v>
      </c>
      <c r="E140" s="10"/>
      <c r="F140" s="10"/>
      <c r="G140" s="10"/>
      <c r="H140" s="10"/>
      <c r="I140" s="10"/>
      <c r="J140" s="10"/>
      <c r="K140" s="10"/>
      <c r="L140" s="10"/>
      <c r="M140" s="10"/>
    </row>
    <row r="141" spans="1:13" ht="15.75">
      <c r="A141" s="10"/>
      <c r="B141" s="170">
        <v>140</v>
      </c>
      <c r="C141" s="165">
        <v>4591.51</v>
      </c>
      <c r="D141" s="166">
        <v>0.023129012456691876</v>
      </c>
      <c r="E141" s="10"/>
      <c r="F141" s="10"/>
      <c r="G141" s="10"/>
      <c r="H141" s="10"/>
      <c r="I141" s="10"/>
      <c r="J141" s="10"/>
      <c r="K141" s="10"/>
      <c r="L141" s="10"/>
      <c r="M141" s="10"/>
    </row>
    <row r="142" spans="1:13" ht="15.75">
      <c r="A142" s="10"/>
      <c r="B142" s="170">
        <v>141</v>
      </c>
      <c r="C142" s="165">
        <v>4623.114600000001</v>
      </c>
      <c r="D142" s="166">
        <v>0.016303061756851065</v>
      </c>
      <c r="E142" s="10"/>
      <c r="F142" s="10"/>
      <c r="G142" s="10"/>
      <c r="H142" s="10"/>
      <c r="I142" s="10"/>
      <c r="J142" s="10"/>
      <c r="K142" s="10"/>
      <c r="L142" s="10"/>
      <c r="M142" s="10"/>
    </row>
    <row r="143" spans="1:13" ht="15.75">
      <c r="A143" s="10"/>
      <c r="B143" s="170">
        <v>142</v>
      </c>
      <c r="C143" s="165">
        <v>4655.872399999999</v>
      </c>
      <c r="D143" s="166">
        <v>0.017970232816783758</v>
      </c>
      <c r="E143" s="10"/>
      <c r="F143" s="10"/>
      <c r="G143" s="10"/>
      <c r="H143" s="10"/>
      <c r="I143" s="10"/>
      <c r="J143" s="10"/>
      <c r="K143" s="10"/>
      <c r="L143" s="10"/>
      <c r="M143" s="10"/>
    </row>
    <row r="144" spans="1:13" ht="15.75">
      <c r="A144" s="10"/>
      <c r="B144" s="170">
        <v>143</v>
      </c>
      <c r="C144" s="165">
        <v>4689.783400000003</v>
      </c>
      <c r="D144" s="166">
        <v>0.010517734442724531</v>
      </c>
      <c r="E144" s="10"/>
      <c r="F144" s="10"/>
      <c r="G144" s="10"/>
      <c r="H144" s="10"/>
      <c r="I144" s="10"/>
      <c r="J144" s="10"/>
      <c r="K144" s="10"/>
      <c r="L144" s="10"/>
      <c r="M144" s="10"/>
    </row>
    <row r="145" spans="1:13" ht="15.75">
      <c r="A145" s="10"/>
      <c r="B145" s="170">
        <v>144</v>
      </c>
      <c r="C145" s="165">
        <v>4724.8476</v>
      </c>
      <c r="D145" s="166">
        <v>0.00626575255971119</v>
      </c>
      <c r="E145" s="10"/>
      <c r="F145" s="10"/>
      <c r="G145" s="10"/>
      <c r="H145" s="10"/>
      <c r="I145" s="10"/>
      <c r="J145" s="10"/>
      <c r="K145" s="10"/>
      <c r="L145" s="10"/>
      <c r="M145" s="10"/>
    </row>
    <row r="146" spans="1:13" ht="15.75">
      <c r="A146" s="10"/>
      <c r="B146" s="170">
        <v>145</v>
      </c>
      <c r="C146" s="165">
        <v>4761.065000000002</v>
      </c>
      <c r="D146" s="166">
        <v>0.007028820186840192</v>
      </c>
      <c r="E146" s="10"/>
      <c r="F146" s="10"/>
      <c r="G146" s="10"/>
      <c r="H146" s="10"/>
      <c r="I146" s="10"/>
      <c r="J146" s="10"/>
      <c r="K146" s="10"/>
      <c r="L146" s="10"/>
      <c r="M146" s="10"/>
    </row>
    <row r="147" spans="1:13" ht="15.75">
      <c r="A147" s="10"/>
      <c r="B147" s="170">
        <v>146</v>
      </c>
      <c r="C147" s="165">
        <v>4798.435599999999</v>
      </c>
      <c r="D147" s="166">
        <v>0.013538987107927137</v>
      </c>
      <c r="E147" s="10"/>
      <c r="F147" s="10"/>
      <c r="G147" s="10"/>
      <c r="H147" s="10"/>
      <c r="I147" s="10"/>
      <c r="J147" s="10"/>
      <c r="K147" s="10"/>
      <c r="L147" s="10"/>
      <c r="M147" s="10"/>
    </row>
    <row r="148" spans="1:13" ht="15.75">
      <c r="A148" s="10"/>
      <c r="B148" s="170">
        <v>147</v>
      </c>
      <c r="C148" s="165">
        <v>4836.959400000001</v>
      </c>
      <c r="D148" s="166">
        <v>0.009302476545833261</v>
      </c>
      <c r="E148" s="10"/>
      <c r="F148" s="10"/>
      <c r="G148" s="10"/>
      <c r="H148" s="10"/>
      <c r="I148" s="10"/>
      <c r="J148" s="10"/>
      <c r="K148" s="10"/>
      <c r="L148" s="10"/>
      <c r="M148" s="10"/>
    </row>
    <row r="149" spans="1:13" ht="15.75">
      <c r="A149" s="10"/>
      <c r="B149" s="170">
        <v>148</v>
      </c>
      <c r="C149" s="165">
        <v>4876.6364</v>
      </c>
      <c r="D149" s="166">
        <v>0.006039110790534592</v>
      </c>
      <c r="E149" s="10"/>
      <c r="F149" s="10"/>
      <c r="G149" s="10"/>
      <c r="H149" s="10"/>
      <c r="I149" s="10"/>
      <c r="J149" s="10"/>
      <c r="K149" s="10"/>
      <c r="L149" s="10"/>
      <c r="M149" s="10"/>
    </row>
    <row r="150" spans="1:13" ht="15.75">
      <c r="A150" s="10"/>
      <c r="B150" s="170">
        <v>149</v>
      </c>
      <c r="C150" s="165">
        <v>4917.466600000002</v>
      </c>
      <c r="D150" s="166">
        <v>0.007100790112607409</v>
      </c>
      <c r="E150" s="10"/>
      <c r="F150" s="10"/>
      <c r="G150" s="10"/>
      <c r="H150" s="10"/>
      <c r="I150" s="10"/>
      <c r="J150" s="10"/>
      <c r="K150" s="10"/>
      <c r="L150" s="10"/>
      <c r="M150" s="10"/>
    </row>
    <row r="151" spans="1:13" ht="15.75">
      <c r="A151" s="10"/>
      <c r="B151" s="170">
        <v>150</v>
      </c>
      <c r="C151" s="165">
        <v>4959.45</v>
      </c>
      <c r="D151" s="166">
        <v>0.007056601307986323</v>
      </c>
      <c r="E151" s="10"/>
      <c r="F151" s="10"/>
      <c r="G151" s="10"/>
      <c r="H151" s="10"/>
      <c r="I151" s="10"/>
      <c r="J151" s="10"/>
      <c r="K151" s="10"/>
      <c r="L151" s="10"/>
      <c r="M151" s="10"/>
    </row>
    <row r="152" spans="1:13" ht="15.75">
      <c r="A152" s="10"/>
      <c r="B152" s="170">
        <v>151</v>
      </c>
      <c r="C152" s="165">
        <v>5002.5866000000005</v>
      </c>
      <c r="D152" s="166">
        <v>0.0032866772084468735</v>
      </c>
      <c r="E152" s="10"/>
      <c r="F152" s="10"/>
      <c r="G152" s="10"/>
      <c r="H152" s="10"/>
      <c r="I152" s="10"/>
      <c r="J152" s="10"/>
      <c r="K152" s="10"/>
      <c r="L152" s="10"/>
      <c r="M152" s="10"/>
    </row>
    <row r="153" spans="1:13" ht="15.75">
      <c r="A153" s="10"/>
      <c r="B153" s="170">
        <v>152</v>
      </c>
      <c r="C153" s="165">
        <v>5046.876400000002</v>
      </c>
      <c r="D153" s="166">
        <v>0.002487616964487201</v>
      </c>
      <c r="E153" s="10"/>
      <c r="F153" s="10"/>
      <c r="G153" s="10"/>
      <c r="H153" s="10"/>
      <c r="I153" s="10"/>
      <c r="J153" s="10"/>
      <c r="K153" s="10"/>
      <c r="L153" s="10"/>
      <c r="M153" s="10"/>
    </row>
    <row r="154" spans="1:13" ht="15.75">
      <c r="A154" s="10"/>
      <c r="B154" s="170">
        <v>153</v>
      </c>
      <c r="C154" s="165">
        <v>5092.3194</v>
      </c>
      <c r="D154" s="166">
        <v>0.003060642163087041</v>
      </c>
      <c r="E154" s="10"/>
      <c r="F154" s="10"/>
      <c r="G154" s="10"/>
      <c r="H154" s="10"/>
      <c r="I154" s="10"/>
      <c r="J154" s="10"/>
      <c r="K154" s="10"/>
      <c r="L154" s="10"/>
      <c r="M154" s="10"/>
    </row>
    <row r="155" spans="1:13" ht="15.75">
      <c r="A155" s="10"/>
      <c r="B155" s="170">
        <v>154</v>
      </c>
      <c r="C155" s="165">
        <v>5132.7498</v>
      </c>
      <c r="D155" s="166">
        <v>0.004024599065453278</v>
      </c>
      <c r="E155" s="10"/>
      <c r="F155" s="10"/>
      <c r="G155" s="10"/>
      <c r="H155" s="10"/>
      <c r="I155" s="10"/>
      <c r="J155" s="10"/>
      <c r="K155" s="10"/>
      <c r="L155" s="10"/>
      <c r="M155" s="10"/>
    </row>
    <row r="156" spans="1:13" ht="15.75">
      <c r="A156" s="10"/>
      <c r="B156" s="170">
        <v>155</v>
      </c>
      <c r="C156" s="165">
        <v>5172.507500000001</v>
      </c>
      <c r="D156" s="166">
        <v>0.0054710588276918465</v>
      </c>
      <c r="E156" s="10"/>
      <c r="F156" s="10"/>
      <c r="G156" s="10"/>
      <c r="H156" s="10"/>
      <c r="I156" s="10"/>
      <c r="J156" s="10"/>
      <c r="K156" s="10"/>
      <c r="L156" s="10"/>
      <c r="M156" s="10"/>
    </row>
    <row r="157" spans="1:13" ht="15.75">
      <c r="A157" s="10"/>
      <c r="B157" s="170">
        <v>156</v>
      </c>
      <c r="C157" s="165">
        <v>5232.044</v>
      </c>
      <c r="D157" s="166">
        <v>0.00492867783015048</v>
      </c>
      <c r="E157" s="10"/>
      <c r="F157" s="10"/>
      <c r="G157" s="10"/>
      <c r="H157" s="10"/>
      <c r="I157" s="10"/>
      <c r="J157" s="10"/>
      <c r="K157" s="10"/>
      <c r="L157" s="10"/>
      <c r="M157" s="10"/>
    </row>
    <row r="158" spans="1:13" ht="15.75">
      <c r="A158" s="10"/>
      <c r="B158" s="170">
        <v>157</v>
      </c>
      <c r="C158" s="165">
        <v>5291.842999999999</v>
      </c>
      <c r="D158" s="166">
        <v>0.002676461912228354</v>
      </c>
      <c r="E158" s="10"/>
      <c r="F158" s="10"/>
      <c r="G158" s="10"/>
      <c r="H158" s="10"/>
      <c r="I158" s="10"/>
      <c r="J158" s="10"/>
      <c r="K158" s="10"/>
      <c r="L158" s="10"/>
      <c r="M158" s="10"/>
    </row>
    <row r="159" spans="1:13" ht="15.75">
      <c r="A159" s="10"/>
      <c r="B159" s="170">
        <v>158</v>
      </c>
      <c r="C159" s="165">
        <v>5351.642</v>
      </c>
      <c r="D159" s="166">
        <v>0</v>
      </c>
      <c r="E159" s="10"/>
      <c r="F159" s="10"/>
      <c r="G159" s="10"/>
      <c r="H159" s="10"/>
      <c r="I159" s="10"/>
      <c r="J159" s="10"/>
      <c r="K159" s="10"/>
      <c r="L159" s="10"/>
      <c r="M159" s="10"/>
    </row>
    <row r="160" spans="1:13" ht="15.75">
      <c r="A160" s="10"/>
      <c r="B160" s="170">
        <v>159</v>
      </c>
      <c r="C160" s="165">
        <v>5411.441000000001</v>
      </c>
      <c r="D160" s="166">
        <v>0.0018528637268876865</v>
      </c>
      <c r="E160" s="10"/>
      <c r="F160" s="10"/>
      <c r="G160" s="10"/>
      <c r="H160" s="10"/>
      <c r="I160" s="10"/>
      <c r="J160" s="10"/>
      <c r="K160" s="10"/>
      <c r="L160" s="10"/>
      <c r="M160" s="10"/>
    </row>
    <row r="161" spans="1:13" ht="15.75">
      <c r="A161" s="10"/>
      <c r="B161" s="170">
        <v>160</v>
      </c>
      <c r="C161" s="165">
        <v>5471.24</v>
      </c>
      <c r="D161" s="166">
        <v>0.023740365148554307</v>
      </c>
      <c r="E161" s="10"/>
      <c r="F161" s="10"/>
      <c r="G161" s="10"/>
      <c r="H161" s="10"/>
      <c r="I161" s="10"/>
      <c r="J161" s="10"/>
      <c r="K161" s="10"/>
      <c r="L161" s="10"/>
      <c r="M161" s="10"/>
    </row>
    <row r="162" spans="1:13" ht="15.75">
      <c r="A162" s="10"/>
      <c r="B162" s="170">
        <v>161</v>
      </c>
      <c r="C162" s="165">
        <v>5531.039000000001</v>
      </c>
      <c r="D162" s="166">
        <v>0.002417043269259608</v>
      </c>
      <c r="E162" s="10"/>
      <c r="F162" s="10"/>
      <c r="G162" s="10"/>
      <c r="H162" s="10"/>
      <c r="I162" s="10"/>
      <c r="J162" s="10"/>
      <c r="K162" s="10"/>
      <c r="L162" s="10"/>
      <c r="M162" s="10"/>
    </row>
    <row r="163" spans="1:13" ht="15.75">
      <c r="A163" s="10"/>
      <c r="B163" s="170">
        <v>162</v>
      </c>
      <c r="C163" s="165">
        <v>5590.838</v>
      </c>
      <c r="D163" s="166">
        <v>0.0016475566614570206</v>
      </c>
      <c r="E163" s="10"/>
      <c r="F163" s="10"/>
      <c r="G163" s="10"/>
      <c r="H163" s="10"/>
      <c r="I163" s="10"/>
      <c r="J163" s="10"/>
      <c r="K163" s="10"/>
      <c r="L163" s="10"/>
      <c r="M163" s="10"/>
    </row>
    <row r="164" spans="1:13" ht="15.75">
      <c r="A164" s="10"/>
      <c r="B164" s="170">
        <v>163</v>
      </c>
      <c r="C164" s="165">
        <v>5650.637000000001</v>
      </c>
      <c r="D164" s="166">
        <v>0.003334640522867648</v>
      </c>
      <c r="E164" s="10"/>
      <c r="F164" s="10"/>
      <c r="G164" s="10"/>
      <c r="H164" s="10"/>
      <c r="I164" s="10"/>
      <c r="J164" s="10"/>
      <c r="K164" s="10"/>
      <c r="L164" s="10"/>
      <c r="M164" s="10"/>
    </row>
    <row r="165" spans="1:13" ht="15.75">
      <c r="A165" s="10"/>
      <c r="B165" s="170">
        <v>164</v>
      </c>
      <c r="C165" s="165">
        <v>5710.436</v>
      </c>
      <c r="D165" s="166">
        <v>0.002521962358362522</v>
      </c>
      <c r="E165" s="10"/>
      <c r="F165" s="10"/>
      <c r="G165" s="10"/>
      <c r="H165" s="10"/>
      <c r="I165" s="10"/>
      <c r="J165" s="10"/>
      <c r="K165" s="10"/>
      <c r="L165" s="10"/>
      <c r="M165" s="10"/>
    </row>
    <row r="166" spans="1:13" ht="15.75">
      <c r="A166" s="10"/>
      <c r="B166" s="170">
        <v>165</v>
      </c>
      <c r="C166" s="165">
        <v>5770.235000000001</v>
      </c>
      <c r="D166" s="166">
        <v>0.002009376894630635</v>
      </c>
      <c r="E166" s="10"/>
      <c r="F166" s="10"/>
      <c r="G166" s="10"/>
      <c r="H166" s="10"/>
      <c r="I166" s="10"/>
      <c r="J166" s="10"/>
      <c r="K166" s="10"/>
      <c r="L166" s="10"/>
      <c r="M166" s="10"/>
    </row>
    <row r="167" spans="1:13" ht="15.75">
      <c r="A167" s="10"/>
      <c r="B167" s="170">
        <v>166</v>
      </c>
      <c r="C167" s="165">
        <v>5830.034</v>
      </c>
      <c r="D167" s="166">
        <v>0.001958489999895558</v>
      </c>
      <c r="E167" s="10"/>
      <c r="F167" s="10"/>
      <c r="G167" s="10"/>
      <c r="H167" s="10"/>
      <c r="I167" s="10"/>
      <c r="J167" s="10"/>
      <c r="K167" s="10"/>
      <c r="L167" s="10"/>
      <c r="M167" s="10"/>
    </row>
    <row r="168" spans="1:13" ht="15.75">
      <c r="A168" s="10"/>
      <c r="B168" s="170">
        <v>167</v>
      </c>
      <c r="C168" s="165">
        <v>5889.832999999999</v>
      </c>
      <c r="D168" s="166">
        <v>0.0029689037004861064</v>
      </c>
      <c r="E168" s="10"/>
      <c r="F168" s="10"/>
      <c r="G168" s="10"/>
      <c r="H168" s="10"/>
      <c r="I168" s="10"/>
      <c r="J168" s="10"/>
      <c r="K168" s="10"/>
      <c r="L168" s="10"/>
      <c r="M168" s="10"/>
    </row>
    <row r="169" spans="1:13" ht="15.75">
      <c r="A169" s="10"/>
      <c r="B169" s="170">
        <v>168</v>
      </c>
      <c r="C169" s="165">
        <v>5949.632</v>
      </c>
      <c r="D169" s="166">
        <v>0.004070452136627055</v>
      </c>
      <c r="E169" s="10"/>
      <c r="F169" s="10"/>
      <c r="G169" s="10"/>
      <c r="H169" s="10"/>
      <c r="I169" s="10"/>
      <c r="J169" s="10"/>
      <c r="K169" s="10"/>
      <c r="L169" s="10"/>
      <c r="M169" s="10"/>
    </row>
    <row r="170" spans="1:13" ht="15.75">
      <c r="A170" s="10"/>
      <c r="B170" s="170">
        <v>169</v>
      </c>
      <c r="C170" s="165">
        <v>6009.4310000000005</v>
      </c>
      <c r="D170" s="166">
        <v>0.005363026845734752</v>
      </c>
      <c r="E170" s="10"/>
      <c r="F170" s="10"/>
      <c r="G170" s="10"/>
      <c r="H170" s="10"/>
      <c r="I170" s="10"/>
      <c r="J170" s="10"/>
      <c r="K170" s="10"/>
      <c r="L170" s="10"/>
      <c r="M170" s="10"/>
    </row>
    <row r="171" spans="1:13" ht="15.75">
      <c r="A171" s="10"/>
      <c r="B171" s="170">
        <v>170</v>
      </c>
      <c r="C171" s="165">
        <v>6069.23</v>
      </c>
      <c r="D171" s="166">
        <v>0.0038796771054264716</v>
      </c>
      <c r="E171" s="10"/>
      <c r="F171" s="10"/>
      <c r="G171" s="10"/>
      <c r="H171" s="10"/>
      <c r="I171" s="10"/>
      <c r="J171" s="10"/>
      <c r="K171" s="10"/>
      <c r="L171" s="10"/>
      <c r="M171" s="10"/>
    </row>
    <row r="172" spans="1:13" ht="15.75">
      <c r="A172" s="10"/>
      <c r="B172" s="170">
        <v>171</v>
      </c>
      <c r="C172" s="165">
        <v>6247.871499999999</v>
      </c>
      <c r="D172" s="166">
        <v>0.0004889822031526113</v>
      </c>
      <c r="E172" s="10"/>
      <c r="F172" s="10"/>
      <c r="G172" s="10"/>
      <c r="H172" s="10"/>
      <c r="I172" s="10"/>
      <c r="J172" s="10"/>
      <c r="K172" s="10"/>
      <c r="L172" s="10"/>
      <c r="M172" s="10"/>
    </row>
    <row r="173" spans="1:13" ht="15.75">
      <c r="A173" s="10"/>
      <c r="B173" s="170">
        <v>172</v>
      </c>
      <c r="C173" s="165">
        <v>6426.5380000000005</v>
      </c>
      <c r="D173" s="166">
        <v>0.0004445419408934061</v>
      </c>
      <c r="E173" s="10"/>
      <c r="F173" s="10"/>
      <c r="G173" s="10"/>
      <c r="H173" s="10"/>
      <c r="I173" s="10"/>
      <c r="J173" s="10"/>
      <c r="K173" s="10"/>
      <c r="L173" s="10"/>
      <c r="M173" s="10"/>
    </row>
    <row r="174" spans="1:13" ht="15.75">
      <c r="A174" s="10"/>
      <c r="B174" s="170">
        <v>173</v>
      </c>
      <c r="C174" s="165">
        <v>6462.7294999999995</v>
      </c>
      <c r="D174" s="166">
        <v>0.0059075721606236505</v>
      </c>
      <c r="E174" s="10"/>
      <c r="F174" s="10"/>
      <c r="G174" s="10"/>
      <c r="H174" s="10"/>
      <c r="I174" s="10"/>
      <c r="J174" s="10"/>
      <c r="K174" s="10"/>
      <c r="L174" s="10"/>
      <c r="M174" s="10"/>
    </row>
    <row r="175" spans="1:13" ht="15.75">
      <c r="A175" s="10"/>
      <c r="B175" s="170">
        <v>174</v>
      </c>
      <c r="C175" s="165">
        <v>6780.971</v>
      </c>
      <c r="D175" s="166">
        <v>0.0007202421182809467</v>
      </c>
      <c r="E175" s="10"/>
      <c r="F175" s="10"/>
      <c r="G175" s="10"/>
      <c r="H175" s="10"/>
      <c r="I175" s="10"/>
      <c r="J175" s="10"/>
      <c r="K175" s="10"/>
      <c r="L175" s="10"/>
      <c r="M175" s="10"/>
    </row>
    <row r="176" spans="1:13" ht="15.75">
      <c r="A176" s="10"/>
      <c r="B176" s="170">
        <v>175</v>
      </c>
      <c r="C176" s="165">
        <v>6792.6</v>
      </c>
      <c r="D176" s="166">
        <v>0.015826346252041178</v>
      </c>
      <c r="E176" s="10"/>
      <c r="F176" s="10"/>
      <c r="G176" s="10"/>
      <c r="H176" s="10"/>
      <c r="I176" s="10"/>
      <c r="J176" s="10"/>
      <c r="K176" s="10"/>
      <c r="L176" s="10"/>
      <c r="M176" s="10"/>
    </row>
    <row r="177" spans="1:13" ht="15.75">
      <c r="A177" s="10"/>
      <c r="B177" s="170">
        <v>176</v>
      </c>
      <c r="C177" s="165">
        <v>6804.2</v>
      </c>
      <c r="D177" s="166">
        <v>0.00936019616748916</v>
      </c>
      <c r="E177" s="10"/>
      <c r="F177" s="10"/>
      <c r="G177" s="10"/>
      <c r="H177" s="10"/>
      <c r="I177" s="10"/>
      <c r="J177" s="10"/>
      <c r="K177" s="10"/>
      <c r="L177" s="10"/>
      <c r="M177" s="10"/>
    </row>
    <row r="178" spans="1:13" ht="15.75">
      <c r="A178" s="10"/>
      <c r="B178" s="170">
        <v>177</v>
      </c>
      <c r="C178" s="165">
        <v>6815.8</v>
      </c>
      <c r="D178" s="166">
        <v>0.010633853529421713</v>
      </c>
      <c r="E178" s="10"/>
      <c r="F178" s="10"/>
      <c r="G178" s="10"/>
      <c r="H178" s="10"/>
      <c r="I178" s="10"/>
      <c r="J178" s="10"/>
      <c r="K178" s="10"/>
      <c r="L178" s="10"/>
      <c r="M178" s="10"/>
    </row>
    <row r="179" spans="1:13" ht="15.75">
      <c r="A179" s="10"/>
      <c r="B179" s="170">
        <v>178</v>
      </c>
      <c r="C179" s="165">
        <v>6827.4</v>
      </c>
      <c r="D179" s="166">
        <v>0.014397075464485772</v>
      </c>
      <c r="E179" s="10"/>
      <c r="F179" s="10"/>
      <c r="G179" s="10"/>
      <c r="H179" s="10"/>
      <c r="I179" s="10"/>
      <c r="J179" s="10"/>
      <c r="K179" s="10"/>
      <c r="L179" s="10"/>
      <c r="M179" s="10"/>
    </row>
    <row r="180" spans="1:13" ht="15.75">
      <c r="A180" s="10"/>
      <c r="B180" s="170">
        <v>179</v>
      </c>
      <c r="C180" s="165">
        <v>6839</v>
      </c>
      <c r="D180" s="166">
        <v>0.00904267121579106</v>
      </c>
      <c r="E180" s="10"/>
      <c r="F180" s="10"/>
      <c r="G180" s="10"/>
      <c r="H180" s="10"/>
      <c r="I180" s="10"/>
      <c r="J180" s="10"/>
      <c r="K180" s="10"/>
      <c r="L180" s="10"/>
      <c r="M180" s="10"/>
    </row>
    <row r="181" spans="1:13" ht="15.75">
      <c r="A181" s="10"/>
      <c r="B181" s="170">
        <v>180</v>
      </c>
      <c r="C181" s="165">
        <v>6850.6</v>
      </c>
      <c r="D181" s="166">
        <v>0.012615445669410747</v>
      </c>
      <c r="E181" s="10"/>
      <c r="F181" s="10"/>
      <c r="G181" s="10"/>
      <c r="H181" s="10"/>
      <c r="I181" s="10"/>
      <c r="J181" s="10"/>
      <c r="K181" s="10"/>
      <c r="L181" s="10"/>
      <c r="M181" s="10"/>
    </row>
    <row r="182" spans="1:13" ht="15.75">
      <c r="A182" s="10"/>
      <c r="B182" s="170">
        <v>181</v>
      </c>
      <c r="C182" s="165">
        <v>6862.2</v>
      </c>
      <c r="D182" s="166">
        <v>0.01216826730505205</v>
      </c>
      <c r="E182" s="10"/>
      <c r="F182" s="10"/>
      <c r="G182" s="10"/>
      <c r="H182" s="10"/>
      <c r="I182" s="10"/>
      <c r="J182" s="10"/>
      <c r="K182" s="10"/>
      <c r="L182" s="10"/>
      <c r="M182" s="10"/>
    </row>
    <row r="183" spans="1:13" ht="15.75">
      <c r="A183" s="10"/>
      <c r="B183" s="170">
        <v>182</v>
      </c>
      <c r="C183" s="165">
        <v>6873.8</v>
      </c>
      <c r="D183" s="166">
        <v>0.01000340930730121</v>
      </c>
      <c r="E183" s="10"/>
      <c r="F183" s="10"/>
      <c r="G183" s="10"/>
      <c r="H183" s="10"/>
      <c r="I183" s="10"/>
      <c r="J183" s="10"/>
      <c r="K183" s="10"/>
      <c r="L183" s="10"/>
      <c r="M183" s="10"/>
    </row>
    <row r="184" spans="1:13" ht="15.75">
      <c r="A184" s="10"/>
      <c r="B184" s="170">
        <v>183</v>
      </c>
      <c r="C184" s="165">
        <v>6885.4</v>
      </c>
      <c r="D184" s="166">
        <v>0.006139569635534455</v>
      </c>
      <c r="E184" s="10"/>
      <c r="F184" s="10"/>
      <c r="G184" s="10"/>
      <c r="H184" s="10"/>
      <c r="I184" s="10"/>
      <c r="J184" s="10"/>
      <c r="K184" s="10"/>
      <c r="L184" s="10"/>
      <c r="M184" s="10"/>
    </row>
    <row r="185" spans="1:13" ht="15.75">
      <c r="A185" s="10"/>
      <c r="B185" s="170">
        <v>184</v>
      </c>
      <c r="C185" s="165">
        <v>6897</v>
      </c>
      <c r="D185" s="166">
        <v>0.011406757097126508</v>
      </c>
      <c r="E185" s="10"/>
      <c r="F185" s="10"/>
      <c r="G185" s="10"/>
      <c r="H185" s="10"/>
      <c r="I185" s="10"/>
      <c r="J185" s="10"/>
      <c r="K185" s="10"/>
      <c r="L185" s="10"/>
      <c r="M185" s="10"/>
    </row>
    <row r="186" spans="1:13" ht="15.75">
      <c r="A186" s="10"/>
      <c r="B186" s="170">
        <v>185</v>
      </c>
      <c r="C186" s="165">
        <v>6908.6</v>
      </c>
      <c r="D186" s="166">
        <v>0.008588707221025728</v>
      </c>
      <c r="E186" s="10"/>
      <c r="F186" s="10"/>
      <c r="G186" s="10"/>
      <c r="H186" s="10"/>
      <c r="I186" s="10"/>
      <c r="J186" s="10"/>
      <c r="K186" s="10"/>
      <c r="L186" s="10"/>
      <c r="M186" s="10"/>
    </row>
    <row r="187" spans="1:13" ht="15.75">
      <c r="A187" s="10"/>
      <c r="B187" s="170">
        <v>186</v>
      </c>
      <c r="C187" s="165">
        <v>6920.2</v>
      </c>
      <c r="D187" s="166">
        <v>0.005770657344925403</v>
      </c>
      <c r="E187" s="10"/>
      <c r="F187" s="10"/>
      <c r="G187" s="10"/>
      <c r="H187" s="10"/>
      <c r="I187" s="10"/>
      <c r="J187" s="10"/>
      <c r="K187" s="10"/>
      <c r="L187" s="10"/>
      <c r="M187" s="10"/>
    </row>
    <row r="188" spans="1:13" ht="15.75">
      <c r="A188" s="10"/>
      <c r="B188" s="170">
        <v>187</v>
      </c>
      <c r="C188" s="165">
        <v>6931.8</v>
      </c>
      <c r="D188" s="166">
        <v>0.005342094434328353</v>
      </c>
      <c r="E188" s="10"/>
      <c r="F188" s="10"/>
      <c r="G188" s="10"/>
      <c r="H188" s="10"/>
      <c r="I188" s="10"/>
      <c r="J188" s="10"/>
      <c r="K188" s="10"/>
      <c r="L188" s="10"/>
      <c r="M188" s="10"/>
    </row>
    <row r="189" spans="1:13" ht="15.75">
      <c r="A189" s="10"/>
      <c r="B189" s="170">
        <v>188</v>
      </c>
      <c r="C189" s="165">
        <v>6943.4</v>
      </c>
      <c r="D189" s="166">
        <v>0.005023474636018328</v>
      </c>
      <c r="E189" s="10"/>
      <c r="F189" s="10"/>
      <c r="G189" s="10"/>
      <c r="H189" s="10"/>
      <c r="I189" s="10"/>
      <c r="J189" s="10"/>
      <c r="K189" s="10"/>
      <c r="L189" s="10"/>
      <c r="M189" s="10"/>
    </row>
    <row r="190" spans="1:13" ht="15.75">
      <c r="A190" s="10"/>
      <c r="B190" s="170">
        <v>189</v>
      </c>
      <c r="C190" s="165">
        <v>6955</v>
      </c>
      <c r="D190" s="166">
        <v>0.004996504466996017</v>
      </c>
      <c r="E190" s="10"/>
      <c r="F190" s="10"/>
      <c r="G190" s="10"/>
      <c r="H190" s="10"/>
      <c r="I190" s="10"/>
      <c r="J190" s="10"/>
      <c r="K190" s="10"/>
      <c r="L190" s="10"/>
      <c r="M190" s="10"/>
    </row>
    <row r="191" spans="1:13" ht="15.75">
      <c r="A191" s="10"/>
      <c r="B191" s="170">
        <v>190</v>
      </c>
      <c r="C191" s="165">
        <v>6966.6</v>
      </c>
      <c r="D191" s="166">
        <v>0.006091509097292891</v>
      </c>
      <c r="E191" s="10"/>
      <c r="F191" s="10"/>
      <c r="G191" s="10"/>
      <c r="H191" s="10"/>
      <c r="I191" s="10"/>
      <c r="J191" s="10"/>
      <c r="K191" s="10"/>
      <c r="L191" s="10"/>
      <c r="M191" s="10"/>
    </row>
    <row r="192" spans="1:13" ht="15.75">
      <c r="A192" s="10"/>
      <c r="B192" s="170">
        <v>191</v>
      </c>
      <c r="C192" s="165">
        <v>6978.2</v>
      </c>
      <c r="D192" s="166">
        <v>0.006686399030274716</v>
      </c>
      <c r="E192" s="10"/>
      <c r="F192" s="10"/>
      <c r="G192" s="10"/>
      <c r="H192" s="10"/>
      <c r="I192" s="10"/>
      <c r="J192" s="10"/>
      <c r="K192" s="10"/>
      <c r="L192" s="10"/>
      <c r="M192" s="10"/>
    </row>
    <row r="193" spans="1:13" ht="15.75">
      <c r="A193" s="10"/>
      <c r="B193" s="170">
        <v>192</v>
      </c>
      <c r="C193" s="165">
        <v>6989.8</v>
      </c>
      <c r="D193" s="166">
        <v>0.00519444583846415</v>
      </c>
      <c r="E193" s="10"/>
      <c r="F193" s="10"/>
      <c r="G193" s="10"/>
      <c r="H193" s="10"/>
      <c r="I193" s="10"/>
      <c r="J193" s="10"/>
      <c r="K193" s="10"/>
      <c r="L193" s="10"/>
      <c r="M193" s="10"/>
    </row>
    <row r="194" spans="1:13" ht="15.75">
      <c r="A194" s="10"/>
      <c r="B194" s="170">
        <v>193</v>
      </c>
      <c r="C194" s="165">
        <v>7001.4</v>
      </c>
      <c r="D194" s="166">
        <v>0.004912539950395791</v>
      </c>
      <c r="E194" s="10"/>
      <c r="F194" s="10"/>
      <c r="G194" s="10"/>
      <c r="H194" s="10"/>
      <c r="I194" s="10"/>
      <c r="J194" s="10"/>
      <c r="K194" s="10"/>
      <c r="L194" s="10"/>
      <c r="M194" s="10"/>
    </row>
    <row r="195" spans="1:13" ht="15.75">
      <c r="A195" s="10"/>
      <c r="B195" s="170">
        <v>194</v>
      </c>
      <c r="C195" s="165">
        <v>7013</v>
      </c>
      <c r="D195" s="166">
        <v>0.005680596070991899</v>
      </c>
      <c r="E195" s="10"/>
      <c r="F195" s="10"/>
      <c r="G195" s="10"/>
      <c r="H195" s="10"/>
      <c r="I195" s="10"/>
      <c r="J195" s="10"/>
      <c r="K195" s="10"/>
      <c r="L195" s="10"/>
      <c r="M195" s="10"/>
    </row>
    <row r="196" spans="1:13" ht="15.75">
      <c r="A196" s="10"/>
      <c r="B196" s="170">
        <v>195</v>
      </c>
      <c r="C196" s="165">
        <v>7024.6</v>
      </c>
      <c r="D196" s="166">
        <v>0.005898552122482996</v>
      </c>
      <c r="E196" s="10"/>
      <c r="F196" s="10"/>
      <c r="G196" s="10"/>
      <c r="H196" s="10"/>
      <c r="I196" s="10"/>
      <c r="J196" s="10"/>
      <c r="K196" s="10"/>
      <c r="L196" s="10"/>
      <c r="M196" s="10"/>
    </row>
    <row r="197" spans="1:13" ht="15.75">
      <c r="A197" s="10"/>
      <c r="B197" s="170">
        <v>196</v>
      </c>
      <c r="C197" s="165">
        <v>7036.2</v>
      </c>
      <c r="D197" s="166">
        <v>0.00485460681620692</v>
      </c>
      <c r="E197" s="10"/>
      <c r="F197" s="10"/>
      <c r="G197" s="10"/>
      <c r="H197" s="10"/>
      <c r="I197" s="10"/>
      <c r="J197" s="10"/>
      <c r="K197" s="10"/>
      <c r="L197" s="10"/>
      <c r="M197" s="10"/>
    </row>
    <row r="198" spans="1:13" ht="15.75">
      <c r="A198" s="10"/>
      <c r="B198" s="170">
        <v>197</v>
      </c>
      <c r="C198" s="165">
        <v>7047.8</v>
      </c>
      <c r="D198" s="166">
        <v>0.005848432401473969</v>
      </c>
      <c r="E198" s="10"/>
      <c r="F198" s="10"/>
      <c r="G198" s="10"/>
      <c r="H198" s="10"/>
      <c r="I198" s="10"/>
      <c r="J198" s="10"/>
      <c r="K198" s="10"/>
      <c r="L198" s="10"/>
      <c r="M198" s="10"/>
    </row>
    <row r="199" spans="1:13" ht="15.75">
      <c r="A199" s="10"/>
      <c r="B199" s="170">
        <v>198</v>
      </c>
      <c r="C199" s="165">
        <v>7059.4</v>
      </c>
      <c r="D199" s="166">
        <v>0.006954920860998911</v>
      </c>
      <c r="E199" s="10"/>
      <c r="F199" s="10"/>
      <c r="G199" s="10"/>
      <c r="H199" s="10"/>
      <c r="I199" s="10"/>
      <c r="J199" s="10"/>
      <c r="K199" s="10"/>
      <c r="L199" s="10"/>
      <c r="M199" s="10"/>
    </row>
    <row r="200" spans="1:13" ht="15.75">
      <c r="A200" s="10"/>
      <c r="B200" s="170">
        <v>199</v>
      </c>
      <c r="C200" s="165">
        <v>7071</v>
      </c>
      <c r="D200" s="166">
        <v>0.004317566536805777</v>
      </c>
      <c r="E200" s="10"/>
      <c r="F200" s="10"/>
      <c r="G200" s="10"/>
      <c r="H200" s="10"/>
      <c r="I200" s="10"/>
      <c r="J200" s="10"/>
      <c r="K200" s="10"/>
      <c r="L200" s="10"/>
      <c r="M200" s="10"/>
    </row>
    <row r="201" spans="1:13" ht="15.75">
      <c r="A201" s="10"/>
      <c r="B201" s="170">
        <v>200</v>
      </c>
      <c r="C201" s="165">
        <v>7082.6</v>
      </c>
      <c r="D201" s="166">
        <v>0.005474060195271531</v>
      </c>
      <c r="E201" s="10"/>
      <c r="F201" s="10"/>
      <c r="G201" s="10"/>
      <c r="H201" s="10"/>
      <c r="I201" s="10"/>
      <c r="J201" s="10"/>
      <c r="K201" s="10"/>
      <c r="L201" s="10"/>
      <c r="M201" s="10"/>
    </row>
    <row r="202" spans="1:13" ht="15.75">
      <c r="A202" s="10"/>
      <c r="B202" s="170">
        <v>201</v>
      </c>
      <c r="C202" s="165">
        <v>7094.2</v>
      </c>
      <c r="D202" s="166">
        <v>0</v>
      </c>
      <c r="E202" s="10"/>
      <c r="F202" s="10"/>
      <c r="G202" s="10"/>
      <c r="H202" s="10"/>
      <c r="I202" s="10"/>
      <c r="J202" s="10"/>
      <c r="K202" s="10"/>
      <c r="L202" s="10"/>
      <c r="M202" s="10"/>
    </row>
    <row r="203" spans="1:13" ht="15.75">
      <c r="A203" s="10"/>
      <c r="B203" s="170">
        <v>202</v>
      </c>
      <c r="C203" s="165">
        <v>7105.8</v>
      </c>
      <c r="D203" s="166">
        <v>0.0068845798658075715</v>
      </c>
      <c r="E203" s="10"/>
      <c r="F203" s="10"/>
      <c r="G203" s="10"/>
      <c r="H203" s="10"/>
      <c r="I203" s="10"/>
      <c r="J203" s="10"/>
      <c r="K203" s="10"/>
      <c r="L203" s="10"/>
      <c r="M203" s="10"/>
    </row>
    <row r="204" spans="1:13" ht="15.75">
      <c r="A204" s="10"/>
      <c r="B204" s="170">
        <v>203</v>
      </c>
      <c r="C204" s="165">
        <v>7117.4</v>
      </c>
      <c r="D204" s="166">
        <v>0.0052908952160925305</v>
      </c>
      <c r="E204" s="10"/>
      <c r="F204" s="10"/>
      <c r="G204" s="10"/>
      <c r="H204" s="10"/>
      <c r="I204" s="10"/>
      <c r="J204" s="10"/>
      <c r="K204" s="10"/>
      <c r="L204" s="10"/>
      <c r="M204" s="10"/>
    </row>
    <row r="205" spans="1:13" ht="15.75">
      <c r="A205" s="10"/>
      <c r="B205" s="170">
        <v>204</v>
      </c>
      <c r="C205" s="165">
        <v>7129</v>
      </c>
      <c r="D205" s="166">
        <v>0.00971927076415825</v>
      </c>
      <c r="E205" s="10"/>
      <c r="F205" s="10"/>
      <c r="G205" s="10"/>
      <c r="H205" s="10"/>
      <c r="I205" s="10"/>
      <c r="J205" s="10"/>
      <c r="K205" s="10"/>
      <c r="L205" s="10"/>
      <c r="M205" s="10"/>
    </row>
    <row r="206" spans="1:13" ht="15.75">
      <c r="A206" s="10"/>
      <c r="B206" s="170">
        <v>205</v>
      </c>
      <c r="C206" s="165">
        <v>7140.6</v>
      </c>
      <c r="D206" s="166">
        <v>0.012232916250206087</v>
      </c>
      <c r="E206" s="10"/>
      <c r="F206" s="10"/>
      <c r="G206" s="10"/>
      <c r="H206" s="10"/>
      <c r="I206" s="10"/>
      <c r="J206" s="10"/>
      <c r="K206" s="10"/>
      <c r="L206" s="10"/>
      <c r="M206" s="10"/>
    </row>
    <row r="207" spans="1:13" ht="15.75">
      <c r="A207" s="10"/>
      <c r="B207" s="170">
        <v>206</v>
      </c>
      <c r="C207" s="165">
        <v>7152.2</v>
      </c>
      <c r="D207" s="166">
        <v>0.020679299812550792</v>
      </c>
      <c r="E207" s="10"/>
      <c r="F207" s="10"/>
      <c r="G207" s="10"/>
      <c r="H207" s="10"/>
      <c r="I207" s="10"/>
      <c r="J207" s="10"/>
      <c r="K207" s="10"/>
      <c r="L207" s="10"/>
      <c r="M207" s="10"/>
    </row>
    <row r="208" spans="1:13" ht="15.75">
      <c r="A208" s="10"/>
      <c r="B208" s="170">
        <v>207</v>
      </c>
      <c r="C208" s="165">
        <v>7163.8</v>
      </c>
      <c r="D208" s="166">
        <v>0.016940784283126196</v>
      </c>
      <c r="E208" s="10"/>
      <c r="F208" s="10"/>
      <c r="G208" s="10"/>
      <c r="H208" s="10"/>
      <c r="I208" s="10"/>
      <c r="J208" s="10"/>
      <c r="K208" s="10"/>
      <c r="L208" s="10"/>
      <c r="M208" s="10"/>
    </row>
    <row r="209" spans="1:13" ht="15.75">
      <c r="A209" s="10"/>
      <c r="B209" s="170">
        <v>208</v>
      </c>
      <c r="C209" s="165">
        <v>7175.4</v>
      </c>
      <c r="D209" s="166">
        <v>0.0022840357143756635</v>
      </c>
      <c r="E209" s="10"/>
      <c r="F209" s="10"/>
      <c r="G209" s="10"/>
      <c r="H209" s="10"/>
      <c r="I209" s="10"/>
      <c r="J209" s="10"/>
      <c r="K209" s="10"/>
      <c r="L209" s="10"/>
      <c r="M209" s="10"/>
    </row>
    <row r="210" spans="1:13" ht="15.75">
      <c r="A210" s="10"/>
      <c r="B210" s="170">
        <v>209</v>
      </c>
      <c r="C210" s="165">
        <v>7187</v>
      </c>
      <c r="D210" s="166">
        <v>0.0204975433301789</v>
      </c>
      <c r="E210" s="10"/>
      <c r="F210" s="10"/>
      <c r="G210" s="10"/>
      <c r="H210" s="10"/>
      <c r="I210" s="10"/>
      <c r="J210" s="10"/>
      <c r="K210" s="10"/>
      <c r="L210" s="10"/>
      <c r="M210" s="10"/>
    </row>
    <row r="211" spans="1:13" ht="15.75">
      <c r="A211" s="10"/>
      <c r="B211" s="170">
        <v>210</v>
      </c>
      <c r="C211" s="165">
        <v>7198.6</v>
      </c>
      <c r="D211" s="166">
        <v>0.01689179976423699</v>
      </c>
      <c r="E211" s="10"/>
      <c r="F211" s="10"/>
      <c r="G211" s="10"/>
      <c r="H211" s="10"/>
      <c r="I211" s="10"/>
      <c r="J211" s="10"/>
      <c r="K211" s="10"/>
      <c r="L211" s="10"/>
      <c r="M211" s="10"/>
    </row>
    <row r="212" spans="1:13" ht="15.75">
      <c r="A212" s="10"/>
      <c r="B212" s="170">
        <v>211</v>
      </c>
      <c r="C212" s="165">
        <v>7210.2</v>
      </c>
      <c r="D212" s="166">
        <v>0.025933511844877622</v>
      </c>
      <c r="E212" s="10"/>
      <c r="F212" s="10"/>
      <c r="G212" s="10"/>
      <c r="H212" s="10"/>
      <c r="I212" s="10"/>
      <c r="J212" s="10"/>
      <c r="K212" s="10"/>
      <c r="L212" s="10"/>
      <c r="M212" s="10"/>
    </row>
    <row r="213" spans="1:13" ht="15.75">
      <c r="A213" s="10"/>
      <c r="B213" s="170">
        <v>212</v>
      </c>
      <c r="C213" s="165">
        <v>7221.8</v>
      </c>
      <c r="D213" s="166">
        <v>0.01661414621517571</v>
      </c>
      <c r="E213" s="10"/>
      <c r="F213" s="10"/>
      <c r="G213" s="10"/>
      <c r="H213" s="10"/>
      <c r="I213" s="10"/>
      <c r="J213" s="10"/>
      <c r="K213" s="10"/>
      <c r="L213" s="10"/>
      <c r="M213" s="10"/>
    </row>
    <row r="214" spans="1:13" ht="15.75">
      <c r="A214" s="10"/>
      <c r="B214" s="170">
        <v>213</v>
      </c>
      <c r="C214" s="165">
        <v>7233.4</v>
      </c>
      <c r="D214" s="166">
        <v>0.015091539438100779</v>
      </c>
      <c r="E214" s="10"/>
      <c r="F214" s="10"/>
      <c r="G214" s="10"/>
      <c r="H214" s="10"/>
      <c r="I214" s="10"/>
      <c r="J214" s="10"/>
      <c r="K214" s="10"/>
      <c r="L214" s="10"/>
      <c r="M214" s="10"/>
    </row>
    <row r="215" spans="1:13" ht="15.75">
      <c r="A215" s="10"/>
      <c r="B215" s="170">
        <v>214</v>
      </c>
      <c r="C215" s="165">
        <v>7245</v>
      </c>
      <c r="D215" s="166">
        <v>0.02274991225915872</v>
      </c>
      <c r="E215" s="10"/>
      <c r="F215" s="10"/>
      <c r="G215" s="10"/>
      <c r="H215" s="10"/>
      <c r="I215" s="10"/>
      <c r="J215" s="10"/>
      <c r="K215" s="10"/>
      <c r="L215" s="10"/>
      <c r="M215" s="10"/>
    </row>
    <row r="216" spans="1:13" ht="15.75">
      <c r="A216" s="10"/>
      <c r="B216" s="170">
        <v>215</v>
      </c>
      <c r="C216" s="165">
        <v>7256.6</v>
      </c>
      <c r="D216" s="166">
        <v>0.029621147387805576</v>
      </c>
      <c r="E216" s="10"/>
      <c r="F216" s="10"/>
      <c r="G216" s="10"/>
      <c r="H216" s="10"/>
      <c r="I216" s="10"/>
      <c r="J216" s="10"/>
      <c r="K216" s="10"/>
      <c r="L216" s="10"/>
      <c r="M216" s="10"/>
    </row>
    <row r="217" spans="1:13" ht="15.75">
      <c r="A217" s="10"/>
      <c r="B217" s="170">
        <v>216</v>
      </c>
      <c r="C217" s="165">
        <v>7268.2</v>
      </c>
      <c r="D217" s="166">
        <v>0.02993147522050222</v>
      </c>
      <c r="E217" s="10"/>
      <c r="F217" s="10"/>
      <c r="G217" s="10"/>
      <c r="H217" s="10"/>
      <c r="I217" s="10"/>
      <c r="J217" s="10"/>
      <c r="K217" s="10"/>
      <c r="L217" s="10"/>
      <c r="M217" s="10"/>
    </row>
    <row r="218" spans="1:13" ht="15.75">
      <c r="A218" s="10"/>
      <c r="B218" s="170">
        <v>217</v>
      </c>
      <c r="C218" s="165">
        <v>7279.8</v>
      </c>
      <c r="D218" s="166">
        <v>0.029479778261931634</v>
      </c>
      <c r="E218" s="10"/>
      <c r="F218" s="10"/>
      <c r="G218" s="10"/>
      <c r="H218" s="10"/>
      <c r="I218" s="10"/>
      <c r="J218" s="10"/>
      <c r="K218" s="10"/>
      <c r="L218" s="10"/>
      <c r="M218" s="10"/>
    </row>
    <row r="219" spans="1:13" ht="15.75">
      <c r="A219" s="10"/>
      <c r="B219" s="170">
        <v>218</v>
      </c>
      <c r="C219" s="165">
        <v>7291.4</v>
      </c>
      <c r="D219" s="166">
        <v>0.03467447945840686</v>
      </c>
      <c r="E219" s="10"/>
      <c r="F219" s="10"/>
      <c r="G219" s="10"/>
      <c r="H219" s="10"/>
      <c r="I219" s="10"/>
      <c r="J219" s="10"/>
      <c r="K219" s="10"/>
      <c r="L219" s="10"/>
      <c r="M219" s="10"/>
    </row>
    <row r="220" spans="1:13" ht="15.75">
      <c r="A220" s="10"/>
      <c r="B220" s="170">
        <v>219</v>
      </c>
      <c r="C220" s="165">
        <v>7303</v>
      </c>
      <c r="D220" s="166">
        <v>0.025310338892373933</v>
      </c>
      <c r="E220" s="10"/>
      <c r="F220" s="10"/>
      <c r="G220" s="10"/>
      <c r="H220" s="10"/>
      <c r="I220" s="10"/>
      <c r="J220" s="10"/>
      <c r="K220" s="10"/>
      <c r="L220" s="10"/>
      <c r="M220" s="10"/>
    </row>
    <row r="221" spans="1:13" ht="15.75">
      <c r="A221" s="10"/>
      <c r="B221" s="170">
        <v>220</v>
      </c>
      <c r="C221" s="165">
        <v>7314.6</v>
      </c>
      <c r="D221" s="166">
        <v>0.019358884146763965</v>
      </c>
      <c r="E221" s="10"/>
      <c r="F221" s="10"/>
      <c r="G221" s="10"/>
      <c r="H221" s="10"/>
      <c r="I221" s="10"/>
      <c r="J221" s="10"/>
      <c r="K221" s="10"/>
      <c r="L221" s="10"/>
      <c r="M221" s="10"/>
    </row>
    <row r="222" spans="1:13" ht="15.75">
      <c r="A222" s="10"/>
      <c r="B222" s="170">
        <v>221</v>
      </c>
      <c r="C222" s="165">
        <v>7326.2</v>
      </c>
      <c r="D222" s="166">
        <v>0.02162039377982206</v>
      </c>
      <c r="E222" s="10"/>
      <c r="F222" s="10"/>
      <c r="G222" s="10"/>
      <c r="H222" s="10"/>
      <c r="I222" s="10"/>
      <c r="J222" s="10"/>
      <c r="K222" s="10"/>
      <c r="L222" s="10"/>
      <c r="M222" s="10"/>
    </row>
    <row r="223" spans="1:13" ht="15.75">
      <c r="A223" s="10"/>
      <c r="B223" s="170">
        <v>222</v>
      </c>
      <c r="C223" s="165">
        <v>7337.8</v>
      </c>
      <c r="D223" s="166">
        <v>0.032903673102830024</v>
      </c>
      <c r="E223" s="10"/>
      <c r="F223" s="10"/>
      <c r="G223" s="10"/>
      <c r="H223" s="10"/>
      <c r="I223" s="10"/>
      <c r="J223" s="10"/>
      <c r="K223" s="10"/>
      <c r="L223" s="10"/>
      <c r="M223" s="10"/>
    </row>
    <row r="224" spans="1:13" ht="15.75">
      <c r="A224" s="10"/>
      <c r="B224" s="170">
        <v>223</v>
      </c>
      <c r="C224" s="165">
        <v>7349.4</v>
      </c>
      <c r="D224" s="166">
        <v>0.051235261713369395</v>
      </c>
      <c r="E224" s="10"/>
      <c r="F224" s="10"/>
      <c r="G224" s="10"/>
      <c r="H224" s="10"/>
      <c r="I224" s="10"/>
      <c r="J224" s="10"/>
      <c r="K224" s="10"/>
      <c r="L224" s="10"/>
      <c r="M224" s="10"/>
    </row>
    <row r="225" spans="1:13" ht="15.75">
      <c r="A225" s="10"/>
      <c r="B225" s="170">
        <v>224</v>
      </c>
      <c r="C225" s="165">
        <v>7361</v>
      </c>
      <c r="D225" s="166">
        <v>0.02828255974759468</v>
      </c>
      <c r="E225" s="10"/>
      <c r="F225" s="10"/>
      <c r="G225" s="10"/>
      <c r="H225" s="10"/>
      <c r="I225" s="10"/>
      <c r="J225" s="10"/>
      <c r="K225" s="10"/>
      <c r="L225" s="10"/>
      <c r="M225" s="10"/>
    </row>
    <row r="226" spans="1:13" ht="15.75">
      <c r="A226" s="10"/>
      <c r="B226" s="170">
        <v>225</v>
      </c>
      <c r="C226" s="165">
        <v>7372.6</v>
      </c>
      <c r="D226" s="166">
        <v>0.04476340040834004</v>
      </c>
      <c r="E226" s="10"/>
      <c r="F226" s="10"/>
      <c r="G226" s="10"/>
      <c r="H226" s="10"/>
      <c r="I226" s="10"/>
      <c r="J226" s="10"/>
      <c r="K226" s="10"/>
      <c r="L226" s="10"/>
      <c r="M226" s="10"/>
    </row>
    <row r="227" spans="1:13" ht="15.75">
      <c r="A227" s="10"/>
      <c r="B227" s="170">
        <v>226</v>
      </c>
      <c r="C227" s="165">
        <v>7384.2</v>
      </c>
      <c r="D227" s="166">
        <v>0.046130507397816115</v>
      </c>
      <c r="E227" s="10"/>
      <c r="F227" s="10"/>
      <c r="G227" s="10"/>
      <c r="H227" s="10"/>
      <c r="I227" s="10"/>
      <c r="J227" s="10"/>
      <c r="K227" s="10"/>
      <c r="L227" s="10"/>
      <c r="M227" s="10"/>
    </row>
    <row r="228" spans="1:13" ht="15.75">
      <c r="A228" s="10"/>
      <c r="B228" s="170">
        <v>227</v>
      </c>
      <c r="C228" s="165">
        <v>7395.8</v>
      </c>
      <c r="D228" s="166">
        <v>0.1327030971211523</v>
      </c>
      <c r="E228" s="10"/>
      <c r="F228" s="10"/>
      <c r="G228" s="10"/>
      <c r="H228" s="10"/>
      <c r="I228" s="10"/>
      <c r="J228" s="10"/>
      <c r="K228" s="10"/>
      <c r="L228" s="10"/>
      <c r="M228" s="10"/>
    </row>
    <row r="229" spans="1:13" ht="15.75">
      <c r="A229" s="10"/>
      <c r="B229" s="170">
        <v>228</v>
      </c>
      <c r="C229" s="165">
        <v>7407.4</v>
      </c>
      <c r="D229" s="166">
        <v>0.1019376162337721</v>
      </c>
      <c r="E229" s="10"/>
      <c r="F229" s="10"/>
      <c r="G229" s="10"/>
      <c r="H229" s="10"/>
      <c r="I229" s="10"/>
      <c r="J229" s="10"/>
      <c r="K229" s="10"/>
      <c r="L229" s="10"/>
      <c r="M229" s="10"/>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P57"/>
  <sheetViews>
    <sheetView zoomScale="70" zoomScaleNormal="70" zoomScalePageLayoutView="0" workbookViewId="0" topLeftCell="A1">
      <selection activeCell="A2" sqref="A2"/>
    </sheetView>
  </sheetViews>
  <sheetFormatPr defaultColWidth="13.28125" defaultRowHeight="13.5" customHeight="1"/>
  <cols>
    <col min="1" max="16384" width="13.28125" style="9" customWidth="1"/>
  </cols>
  <sheetData>
    <row r="1" spans="1:16" ht="12.75" customHeight="1">
      <c r="A1" s="9" t="s">
        <v>0</v>
      </c>
      <c r="B1" s="9" t="s">
        <v>39</v>
      </c>
      <c r="C1" s="9" t="s">
        <v>40</v>
      </c>
      <c r="D1" s="9" t="s">
        <v>41</v>
      </c>
      <c r="E1" s="9" t="s">
        <v>42</v>
      </c>
      <c r="F1" s="9" t="s">
        <v>43</v>
      </c>
      <c r="G1" s="9" t="s">
        <v>44</v>
      </c>
      <c r="H1" s="9" t="s">
        <v>6</v>
      </c>
      <c r="I1" s="10" t="s">
        <v>7</v>
      </c>
      <c r="J1" s="10" t="s">
        <v>8</v>
      </c>
      <c r="K1" s="10" t="s">
        <v>45</v>
      </c>
      <c r="L1" s="11" t="s">
        <v>46</v>
      </c>
      <c r="M1" s="11" t="s">
        <v>47</v>
      </c>
      <c r="N1" s="11" t="s">
        <v>48</v>
      </c>
      <c r="O1" s="11" t="s">
        <v>49</v>
      </c>
      <c r="P1" s="9" t="s">
        <v>50</v>
      </c>
    </row>
    <row r="2" spans="1:16" ht="15" customHeight="1">
      <c r="A2" s="9" t="s">
        <v>51</v>
      </c>
      <c r="B2" s="9">
        <v>13</v>
      </c>
      <c r="C2" s="9">
        <v>288</v>
      </c>
      <c r="D2" s="9">
        <v>352</v>
      </c>
      <c r="E2" s="9">
        <v>-2.83333333333333</v>
      </c>
      <c r="F2" s="9">
        <v>11.7</v>
      </c>
      <c r="G2" s="9">
        <v>293</v>
      </c>
      <c r="H2" s="12" t="s">
        <v>19</v>
      </c>
      <c r="I2" s="10"/>
      <c r="J2" s="10" t="s">
        <v>52</v>
      </c>
      <c r="K2" s="10" t="s">
        <v>53</v>
      </c>
      <c r="L2" s="10">
        <v>53</v>
      </c>
      <c r="M2" s="13">
        <v>53</v>
      </c>
      <c r="N2"/>
      <c r="O2" s="10"/>
      <c r="P2" s="9">
        <v>1250</v>
      </c>
    </row>
    <row r="3" spans="2:15" ht="12.75" customHeight="1">
      <c r="B3" s="9">
        <v>17</v>
      </c>
      <c r="C3" s="9">
        <v>385</v>
      </c>
      <c r="D3" s="9">
        <v>442</v>
      </c>
      <c r="E3" s="9">
        <v>-1</v>
      </c>
      <c r="F3" s="9">
        <v>2.86666666666667</v>
      </c>
      <c r="G3" s="9">
        <v>316.333333333333</v>
      </c>
      <c r="I3" s="10"/>
      <c r="J3" s="10" t="s">
        <v>20</v>
      </c>
      <c r="K3" s="14">
        <v>16272</v>
      </c>
      <c r="L3" s="14">
        <v>75</v>
      </c>
      <c r="M3" s="13">
        <v>80</v>
      </c>
      <c r="N3" s="14">
        <v>2530</v>
      </c>
      <c r="O3" s="14">
        <v>80</v>
      </c>
    </row>
    <row r="4" spans="2:15" ht="12.75" customHeight="1">
      <c r="B4" s="9">
        <v>21</v>
      </c>
      <c r="C4" s="9">
        <v>481</v>
      </c>
      <c r="D4" s="9">
        <v>516</v>
      </c>
      <c r="E4" s="9">
        <v>-0.36666666666666703</v>
      </c>
      <c r="F4" s="9">
        <v>5.9</v>
      </c>
      <c r="G4" s="9">
        <v>264</v>
      </c>
      <c r="I4" s="10"/>
      <c r="J4" s="10" t="s">
        <v>20</v>
      </c>
      <c r="K4" s="13">
        <v>16273</v>
      </c>
      <c r="L4" s="13">
        <v>100</v>
      </c>
      <c r="M4" s="13">
        <v>105</v>
      </c>
      <c r="N4" s="13">
        <v>3600</v>
      </c>
      <c r="O4" s="13">
        <v>90</v>
      </c>
    </row>
    <row r="5" spans="2:15" ht="12.75" customHeight="1">
      <c r="B5" s="9">
        <v>25</v>
      </c>
      <c r="C5" s="9">
        <v>577</v>
      </c>
      <c r="D5" s="9">
        <v>579</v>
      </c>
      <c r="E5" s="9">
        <v>-0.9</v>
      </c>
      <c r="F5" s="9">
        <v>6.83333333333333</v>
      </c>
      <c r="G5" s="9">
        <v>221.333333333333</v>
      </c>
      <c r="I5" s="10"/>
      <c r="J5" s="10" t="s">
        <v>20</v>
      </c>
      <c r="K5" s="14">
        <v>16275</v>
      </c>
      <c r="L5" s="14">
        <v>160</v>
      </c>
      <c r="M5" s="13">
        <v>165</v>
      </c>
      <c r="N5" s="14">
        <v>5700</v>
      </c>
      <c r="O5" s="14">
        <v>90</v>
      </c>
    </row>
    <row r="6" spans="2:15" ht="12.75" customHeight="1">
      <c r="B6" s="9">
        <v>29</v>
      </c>
      <c r="C6" s="9">
        <v>673</v>
      </c>
      <c r="D6" s="9">
        <v>641</v>
      </c>
      <c r="E6" s="9">
        <v>-1</v>
      </c>
      <c r="F6" s="9">
        <v>2.86666666666667</v>
      </c>
      <c r="G6" s="9">
        <v>316.333333333333</v>
      </c>
      <c r="I6" s="10"/>
      <c r="J6" s="10" t="s">
        <v>20</v>
      </c>
      <c r="K6" s="14">
        <v>16276</v>
      </c>
      <c r="L6" s="14">
        <v>170</v>
      </c>
      <c r="M6" s="13">
        <v>175</v>
      </c>
      <c r="N6" s="14">
        <v>5820</v>
      </c>
      <c r="O6" s="14">
        <v>100</v>
      </c>
    </row>
    <row r="7" spans="2:15" ht="12.75" customHeight="1">
      <c r="B7" s="9">
        <v>33</v>
      </c>
      <c r="C7" s="9">
        <v>769</v>
      </c>
      <c r="D7" s="9">
        <v>706</v>
      </c>
      <c r="E7" s="9">
        <v>-1</v>
      </c>
      <c r="F7" s="9">
        <v>2.86666666666667</v>
      </c>
      <c r="G7" s="9">
        <v>316.333333333333</v>
      </c>
      <c r="I7" s="10"/>
      <c r="J7" s="10" t="s">
        <v>20</v>
      </c>
      <c r="K7" s="14">
        <v>16277</v>
      </c>
      <c r="L7" s="14">
        <v>180</v>
      </c>
      <c r="M7" s="13">
        <v>185</v>
      </c>
      <c r="N7" s="14">
        <v>6960</v>
      </c>
      <c r="O7" s="14">
        <v>100</v>
      </c>
    </row>
    <row r="8" spans="2:15" ht="12.75" customHeight="1">
      <c r="B8" s="9">
        <v>37</v>
      </c>
      <c r="C8" s="9">
        <v>865</v>
      </c>
      <c r="D8" s="9">
        <v>783</v>
      </c>
      <c r="E8" s="9">
        <v>-0.36666666666666703</v>
      </c>
      <c r="F8" s="9">
        <v>5.9</v>
      </c>
      <c r="G8" s="9">
        <v>264</v>
      </c>
      <c r="I8" s="10"/>
      <c r="J8" s="10" t="s">
        <v>20</v>
      </c>
      <c r="K8" s="14">
        <v>16280</v>
      </c>
      <c r="L8" s="14">
        <v>215</v>
      </c>
      <c r="M8" s="13">
        <v>220</v>
      </c>
      <c r="N8" s="14">
        <v>7700</v>
      </c>
      <c r="O8" s="14">
        <v>100</v>
      </c>
    </row>
    <row r="9" spans="2:15" ht="12.75" customHeight="1">
      <c r="B9" s="9">
        <v>41</v>
      </c>
      <c r="C9" s="9">
        <v>962</v>
      </c>
      <c r="D9" s="9">
        <v>874</v>
      </c>
      <c r="E9" s="9">
        <v>-1</v>
      </c>
      <c r="F9" s="9">
        <v>2.86666666666667</v>
      </c>
      <c r="G9" s="9">
        <v>316.333333333333</v>
      </c>
      <c r="I9" s="10"/>
      <c r="J9" s="10" t="s">
        <v>20</v>
      </c>
      <c r="K9" s="14">
        <v>16283</v>
      </c>
      <c r="L9" s="14">
        <v>245</v>
      </c>
      <c r="M9" s="13">
        <v>250</v>
      </c>
      <c r="N9" s="14">
        <v>8720</v>
      </c>
      <c r="O9" s="14">
        <v>150</v>
      </c>
    </row>
    <row r="10" spans="2:15" ht="12.75" customHeight="1">
      <c r="B10" s="9">
        <v>45</v>
      </c>
      <c r="C10" s="9">
        <v>1058</v>
      </c>
      <c r="D10" s="9">
        <v>970</v>
      </c>
      <c r="E10" s="9">
        <v>-1</v>
      </c>
      <c r="F10" s="9">
        <v>2.86666666666667</v>
      </c>
      <c r="G10" s="9">
        <v>316.333333333333</v>
      </c>
      <c r="I10" s="10"/>
      <c r="J10" s="10" t="s">
        <v>20</v>
      </c>
      <c r="K10" s="14">
        <v>16284</v>
      </c>
      <c r="L10" s="13">
        <v>250</v>
      </c>
      <c r="M10" s="13">
        <v>255</v>
      </c>
      <c r="N10" s="13">
        <v>8940</v>
      </c>
      <c r="O10" s="13">
        <v>220</v>
      </c>
    </row>
    <row r="11" spans="2:15" ht="12.75" customHeight="1">
      <c r="B11" s="9">
        <v>49</v>
      </c>
      <c r="C11" s="9">
        <v>1154</v>
      </c>
      <c r="D11" s="9">
        <v>1074</v>
      </c>
      <c r="E11" s="9">
        <v>-0.9333333333333331</v>
      </c>
      <c r="F11" s="9">
        <v>7.3</v>
      </c>
      <c r="G11" s="9">
        <v>423</v>
      </c>
      <c r="I11" s="10"/>
      <c r="J11" s="10" t="s">
        <v>20</v>
      </c>
      <c r="K11" s="14">
        <v>16285</v>
      </c>
      <c r="L11" s="13">
        <v>260</v>
      </c>
      <c r="M11" s="13">
        <v>265</v>
      </c>
      <c r="N11" s="13">
        <v>9270</v>
      </c>
      <c r="O11" s="13">
        <v>180</v>
      </c>
    </row>
    <row r="12" spans="2:15" ht="12.75" customHeight="1">
      <c r="B12" s="9">
        <v>51</v>
      </c>
      <c r="C12" s="9">
        <v>1202</v>
      </c>
      <c r="D12" s="9">
        <v>1129</v>
      </c>
      <c r="E12" s="9">
        <v>-0.36666666666666703</v>
      </c>
      <c r="F12" s="9">
        <v>5.9</v>
      </c>
      <c r="G12" s="9">
        <v>264</v>
      </c>
      <c r="I12" s="10"/>
      <c r="J12" s="10" t="s">
        <v>20</v>
      </c>
      <c r="K12" s="14">
        <v>16286</v>
      </c>
      <c r="L12" s="13">
        <v>270</v>
      </c>
      <c r="M12" s="13">
        <v>275</v>
      </c>
      <c r="N12" s="13">
        <v>9350</v>
      </c>
      <c r="O12" s="13">
        <v>90</v>
      </c>
    </row>
    <row r="13" spans="2:15" ht="12.75" customHeight="1">
      <c r="B13" s="9">
        <v>53</v>
      </c>
      <c r="C13" s="9">
        <v>1250</v>
      </c>
      <c r="D13" s="9">
        <v>1181</v>
      </c>
      <c r="E13" s="9">
        <v>-0.36666666666666703</v>
      </c>
      <c r="F13" s="9">
        <v>5.9</v>
      </c>
      <c r="G13" s="9">
        <v>264</v>
      </c>
      <c r="I13" s="10"/>
      <c r="J13" s="10" t="s">
        <v>20</v>
      </c>
      <c r="K13" s="14">
        <v>16287</v>
      </c>
      <c r="L13" s="13">
        <v>275</v>
      </c>
      <c r="M13" s="13">
        <v>280</v>
      </c>
      <c r="N13" s="13">
        <v>10050</v>
      </c>
      <c r="O13" s="13">
        <v>110</v>
      </c>
    </row>
    <row r="14" spans="2:7" ht="12.75" customHeight="1">
      <c r="B14" s="9">
        <v>55</v>
      </c>
      <c r="C14" s="9">
        <v>1354</v>
      </c>
      <c r="D14" s="9">
        <v>1277</v>
      </c>
      <c r="E14" s="9">
        <v>-0.36666666666666703</v>
      </c>
      <c r="F14" s="9">
        <v>5.9</v>
      </c>
      <c r="G14" s="9">
        <v>264</v>
      </c>
    </row>
    <row r="15" spans="2:7" ht="12.75" customHeight="1">
      <c r="B15" s="9">
        <v>60</v>
      </c>
      <c r="C15" s="9">
        <v>1616</v>
      </c>
      <c r="D15" s="9">
        <v>1505</v>
      </c>
      <c r="E15" s="9">
        <v>-0.36666666666666703</v>
      </c>
      <c r="F15" s="9">
        <v>5.9</v>
      </c>
      <c r="G15" s="9">
        <v>264</v>
      </c>
    </row>
    <row r="16" spans="2:7" ht="12.75" customHeight="1">
      <c r="B16" s="9">
        <v>65</v>
      </c>
      <c r="C16" s="9">
        <v>1877</v>
      </c>
      <c r="D16" s="9">
        <v>1820</v>
      </c>
      <c r="E16" s="9">
        <v>-1</v>
      </c>
      <c r="F16" s="9">
        <v>2.86666666666667</v>
      </c>
      <c r="G16" s="9">
        <v>316.333333333333</v>
      </c>
    </row>
    <row r="17" spans="2:7" ht="12.75" customHeight="1">
      <c r="B17" s="9">
        <v>70</v>
      </c>
      <c r="C17" s="9">
        <v>2138</v>
      </c>
      <c r="D17" s="9">
        <v>2122</v>
      </c>
      <c r="E17" s="9">
        <v>-0.36666666666666703</v>
      </c>
      <c r="F17" s="9">
        <v>5.9</v>
      </c>
      <c r="G17" s="9">
        <v>264</v>
      </c>
    </row>
    <row r="18" spans="2:7" ht="12.75" customHeight="1">
      <c r="B18" s="9">
        <v>75</v>
      </c>
      <c r="C18" s="9">
        <v>2399</v>
      </c>
      <c r="D18" s="9">
        <v>2418</v>
      </c>
      <c r="E18" s="9">
        <v>-0.36666666666666703</v>
      </c>
      <c r="F18" s="9">
        <v>5.9</v>
      </c>
      <c r="G18" s="9">
        <v>264</v>
      </c>
    </row>
    <row r="19" spans="2:7" ht="12.75" customHeight="1">
      <c r="B19" s="9">
        <v>80</v>
      </c>
      <c r="C19" s="9">
        <v>2637</v>
      </c>
      <c r="D19" s="9">
        <v>2767</v>
      </c>
      <c r="E19" s="9">
        <v>-0.36666666666666703</v>
      </c>
      <c r="F19" s="9">
        <v>5.9</v>
      </c>
      <c r="G19" s="9">
        <v>264</v>
      </c>
    </row>
    <row r="20" spans="2:7" ht="12.75" customHeight="1">
      <c r="B20" s="9">
        <v>85</v>
      </c>
      <c r="C20" s="9">
        <v>2851</v>
      </c>
      <c r="D20" s="9">
        <v>2958</v>
      </c>
      <c r="E20" s="9">
        <v>-0.36666666666666703</v>
      </c>
      <c r="F20" s="9">
        <v>5.9</v>
      </c>
      <c r="G20" s="9">
        <v>264</v>
      </c>
    </row>
    <row r="21" spans="2:7" ht="12.75" customHeight="1">
      <c r="B21" s="9">
        <v>90</v>
      </c>
      <c r="C21" s="9">
        <v>3065</v>
      </c>
      <c r="D21" s="9">
        <v>3286</v>
      </c>
      <c r="E21" s="9">
        <v>-0.36666666666666703</v>
      </c>
      <c r="F21" s="9">
        <v>5.9</v>
      </c>
      <c r="G21" s="9">
        <v>264</v>
      </c>
    </row>
    <row r="22" spans="2:7" ht="12.75" customHeight="1">
      <c r="B22" s="9">
        <v>95</v>
      </c>
      <c r="C22" s="9">
        <v>3279</v>
      </c>
      <c r="D22" s="9">
        <v>3504</v>
      </c>
      <c r="E22" s="9">
        <v>-0.36666666666666703</v>
      </c>
      <c r="F22" s="9">
        <v>5.9</v>
      </c>
      <c r="G22" s="9">
        <v>264</v>
      </c>
    </row>
    <row r="23" spans="2:7" ht="12.75" customHeight="1">
      <c r="B23" s="9">
        <v>100</v>
      </c>
      <c r="C23" s="9">
        <v>3493</v>
      </c>
      <c r="D23" s="9">
        <v>3768</v>
      </c>
      <c r="E23" s="9">
        <v>-0.36666666666666703</v>
      </c>
      <c r="F23" s="9">
        <v>5.9</v>
      </c>
      <c r="G23" s="9">
        <v>264</v>
      </c>
    </row>
    <row r="24" spans="2:7" ht="12.75" customHeight="1">
      <c r="B24" s="9">
        <v>105</v>
      </c>
      <c r="C24" s="9">
        <v>3688</v>
      </c>
      <c r="D24" s="9">
        <v>4022</v>
      </c>
      <c r="E24" s="9">
        <v>-0.36666666666666703</v>
      </c>
      <c r="F24" s="9">
        <v>5.9</v>
      </c>
      <c r="G24" s="9">
        <v>264</v>
      </c>
    </row>
    <row r="25" spans="2:7" ht="12.75" customHeight="1">
      <c r="B25" s="9">
        <v>110</v>
      </c>
      <c r="C25" s="9">
        <v>3863</v>
      </c>
      <c r="D25" s="9">
        <v>4288</v>
      </c>
      <c r="E25" s="9">
        <v>-0.36666666666666703</v>
      </c>
      <c r="F25" s="9">
        <v>5.9</v>
      </c>
      <c r="G25" s="9">
        <v>264</v>
      </c>
    </row>
    <row r="26" spans="2:7" ht="12.75" customHeight="1">
      <c r="B26" s="9">
        <v>115</v>
      </c>
      <c r="C26" s="9">
        <v>4038</v>
      </c>
      <c r="D26" s="9">
        <v>4512</v>
      </c>
      <c r="E26" s="9">
        <v>-0.9333333333333331</v>
      </c>
      <c r="F26" s="9">
        <v>7.3</v>
      </c>
      <c r="G26" s="9">
        <v>423</v>
      </c>
    </row>
    <row r="27" spans="2:7" ht="12.75" customHeight="1">
      <c r="B27" s="9">
        <v>120</v>
      </c>
      <c r="C27" s="9">
        <v>4213</v>
      </c>
      <c r="D27" s="9">
        <v>4791</v>
      </c>
      <c r="E27" s="9">
        <v>-0.36666666666666703</v>
      </c>
      <c r="F27" s="9">
        <v>5.9</v>
      </c>
      <c r="G27" s="9">
        <v>264</v>
      </c>
    </row>
    <row r="28" spans="2:7" ht="12.75" customHeight="1">
      <c r="B28" s="9">
        <v>125</v>
      </c>
      <c r="C28" s="9">
        <v>4388</v>
      </c>
      <c r="D28" s="9">
        <v>4955</v>
      </c>
      <c r="E28" s="9">
        <v>-0.36666666666666703</v>
      </c>
      <c r="F28" s="9">
        <v>5.9</v>
      </c>
      <c r="G28" s="9">
        <v>264</v>
      </c>
    </row>
    <row r="29" spans="2:7" ht="12.75" customHeight="1">
      <c r="B29" s="9">
        <v>130</v>
      </c>
      <c r="C29" s="9">
        <v>4563</v>
      </c>
      <c r="D29" s="9">
        <v>5277</v>
      </c>
      <c r="E29" s="9">
        <v>-0.36666666666666703</v>
      </c>
      <c r="F29" s="9">
        <v>5.9</v>
      </c>
      <c r="G29" s="9">
        <v>264</v>
      </c>
    </row>
    <row r="30" spans="2:7" ht="12.75" customHeight="1">
      <c r="B30" s="9">
        <v>135</v>
      </c>
      <c r="C30" s="9">
        <v>4738</v>
      </c>
      <c r="D30" s="9">
        <v>5484</v>
      </c>
      <c r="E30" s="9">
        <v>-0.36666666666666703</v>
      </c>
      <c r="F30" s="9">
        <v>5.9</v>
      </c>
      <c r="G30" s="9">
        <v>264</v>
      </c>
    </row>
    <row r="31" spans="2:7" ht="12.75" customHeight="1">
      <c r="B31" s="9">
        <v>140</v>
      </c>
      <c r="C31" s="9">
        <v>4913</v>
      </c>
      <c r="D31" s="9">
        <v>5650</v>
      </c>
      <c r="E31" s="9">
        <v>-0.36666666666666703</v>
      </c>
      <c r="F31" s="9">
        <v>5.9</v>
      </c>
      <c r="G31" s="9">
        <v>264</v>
      </c>
    </row>
    <row r="32" spans="2:7" ht="12.75" customHeight="1">
      <c r="B32" s="9">
        <v>145</v>
      </c>
      <c r="C32" s="9">
        <v>5088</v>
      </c>
      <c r="D32" s="9">
        <v>5836</v>
      </c>
      <c r="E32" s="9">
        <v>-0.36666666666666703</v>
      </c>
      <c r="F32" s="9">
        <v>5.9</v>
      </c>
      <c r="G32" s="9">
        <v>264</v>
      </c>
    </row>
    <row r="33" spans="2:7" ht="12.75" customHeight="1">
      <c r="B33" s="9">
        <v>150</v>
      </c>
      <c r="C33" s="9">
        <v>5263</v>
      </c>
      <c r="D33" s="9">
        <v>6030</v>
      </c>
      <c r="E33" s="9">
        <v>-0.36666666666666703</v>
      </c>
      <c r="F33" s="9">
        <v>5.9</v>
      </c>
      <c r="G33" s="9">
        <v>264</v>
      </c>
    </row>
    <row r="34" spans="2:7" ht="12.75" customHeight="1">
      <c r="B34" s="9">
        <v>155</v>
      </c>
      <c r="C34" s="9">
        <v>5438</v>
      </c>
      <c r="D34" s="9">
        <v>6249</v>
      </c>
      <c r="E34" s="9">
        <v>-0.36666666666666703</v>
      </c>
      <c r="F34" s="9">
        <v>5.9</v>
      </c>
      <c r="G34" s="9">
        <v>264</v>
      </c>
    </row>
    <row r="35" spans="2:7" ht="12.75" customHeight="1">
      <c r="B35" s="9">
        <v>160</v>
      </c>
      <c r="C35" s="9">
        <v>5613</v>
      </c>
      <c r="D35" s="9">
        <v>6398</v>
      </c>
      <c r="E35" s="9">
        <v>-0.36666666666666703</v>
      </c>
      <c r="F35" s="9">
        <v>5.9</v>
      </c>
      <c r="G35" s="9">
        <v>264</v>
      </c>
    </row>
    <row r="36" spans="2:7" ht="12.75" customHeight="1">
      <c r="B36" s="9">
        <v>165</v>
      </c>
      <c r="C36" s="9">
        <v>5730</v>
      </c>
      <c r="D36" s="9">
        <v>6519</v>
      </c>
      <c r="E36" s="9">
        <v>-0.36666666666666703</v>
      </c>
      <c r="F36" s="9">
        <v>5.9</v>
      </c>
      <c r="G36" s="9">
        <v>264</v>
      </c>
    </row>
    <row r="37" spans="2:7" ht="12.75" customHeight="1">
      <c r="B37" s="9">
        <v>170</v>
      </c>
      <c r="C37" s="9">
        <v>5790</v>
      </c>
      <c r="D37" s="9">
        <v>6594</v>
      </c>
      <c r="E37" s="9">
        <v>-1</v>
      </c>
      <c r="F37" s="9">
        <v>2.86666666666667</v>
      </c>
      <c r="G37" s="9">
        <v>316.333333333333</v>
      </c>
    </row>
    <row r="38" spans="2:7" ht="12.75" customHeight="1">
      <c r="B38" s="9">
        <v>175</v>
      </c>
      <c r="C38" s="9">
        <v>6105</v>
      </c>
      <c r="D38" s="9">
        <v>6974</v>
      </c>
      <c r="E38" s="9">
        <v>-0.36666666666666703</v>
      </c>
      <c r="F38" s="9">
        <v>5.8</v>
      </c>
      <c r="G38" s="9">
        <v>220.666666666667</v>
      </c>
    </row>
    <row r="39" spans="2:7" ht="12.75" customHeight="1">
      <c r="B39" s="9">
        <v>180</v>
      </c>
      <c r="C39" s="9">
        <v>6675</v>
      </c>
      <c r="D39" s="9">
        <v>7551</v>
      </c>
      <c r="E39" s="9">
        <v>0.0666666666666667</v>
      </c>
      <c r="F39" s="9">
        <v>4.33333333333333</v>
      </c>
      <c r="G39" s="9">
        <v>63.3333333333333</v>
      </c>
    </row>
    <row r="40" spans="2:7" ht="12.75" customHeight="1">
      <c r="B40" s="9">
        <v>185</v>
      </c>
      <c r="C40" s="9">
        <v>7013</v>
      </c>
      <c r="D40" s="9">
        <v>7846</v>
      </c>
      <c r="E40" s="9">
        <v>-0.9666666666666671</v>
      </c>
      <c r="F40" s="9">
        <v>4.86666666666667</v>
      </c>
      <c r="G40" s="9">
        <v>94.3333333333333</v>
      </c>
    </row>
    <row r="41" spans="2:7" ht="12.75" customHeight="1">
      <c r="B41" s="9">
        <v>190</v>
      </c>
      <c r="C41" s="9">
        <v>7119</v>
      </c>
      <c r="D41" s="9">
        <v>7944</v>
      </c>
      <c r="E41" s="9">
        <v>-0.9666666666666671</v>
      </c>
      <c r="F41" s="9">
        <v>4.96666666666667</v>
      </c>
      <c r="G41" s="9">
        <v>137.666666666667</v>
      </c>
    </row>
    <row r="42" spans="2:7" ht="12.75" customHeight="1">
      <c r="B42" s="9">
        <v>195</v>
      </c>
      <c r="C42" s="9">
        <v>7224</v>
      </c>
      <c r="D42" s="9">
        <v>8035</v>
      </c>
      <c r="E42" s="9">
        <v>-0.9666666666666671</v>
      </c>
      <c r="F42" s="9">
        <v>4.86666666666667</v>
      </c>
      <c r="G42" s="9">
        <v>94.3333333333333</v>
      </c>
    </row>
    <row r="43" spans="2:7" ht="12.75" customHeight="1">
      <c r="B43" s="9">
        <v>200</v>
      </c>
      <c r="C43" s="9">
        <v>7330</v>
      </c>
      <c r="D43" s="9">
        <v>8144</v>
      </c>
      <c r="E43" s="9">
        <v>-0.36666666666666703</v>
      </c>
      <c r="F43" s="9">
        <v>5.8</v>
      </c>
      <c r="G43" s="9">
        <v>220.666666666667</v>
      </c>
    </row>
    <row r="44" spans="2:7" ht="12.75" customHeight="1">
      <c r="B44" s="9">
        <v>205</v>
      </c>
      <c r="C44" s="9">
        <v>7436</v>
      </c>
      <c r="D44" s="9">
        <v>8262</v>
      </c>
      <c r="E44" s="9">
        <v>-0.36666666666666703</v>
      </c>
      <c r="F44" s="9">
        <v>5.9</v>
      </c>
      <c r="G44" s="9">
        <v>264</v>
      </c>
    </row>
    <row r="45" spans="2:7" ht="12.75" customHeight="1">
      <c r="B45" s="9">
        <v>210</v>
      </c>
      <c r="C45" s="9">
        <v>7541</v>
      </c>
      <c r="D45" s="9">
        <v>8359</v>
      </c>
      <c r="E45" s="9">
        <v>-0.533333333333333</v>
      </c>
      <c r="F45" s="9">
        <v>7</v>
      </c>
      <c r="G45" s="9">
        <v>399.333333333333</v>
      </c>
    </row>
    <row r="46" spans="2:7" ht="12.75" customHeight="1">
      <c r="B46" s="9">
        <v>220</v>
      </c>
      <c r="C46" s="9">
        <v>7785</v>
      </c>
      <c r="D46" s="9">
        <v>8559</v>
      </c>
      <c r="E46" s="9">
        <v>-1.93333333333333</v>
      </c>
      <c r="F46" s="9">
        <v>5.5</v>
      </c>
      <c r="G46" s="9">
        <v>179.333333333333</v>
      </c>
    </row>
    <row r="47" spans="2:7" ht="12.75" customHeight="1">
      <c r="B47" s="9">
        <v>225</v>
      </c>
      <c r="C47" s="9">
        <v>7955</v>
      </c>
      <c r="D47" s="9">
        <v>8808</v>
      </c>
      <c r="E47" s="9">
        <v>-1.46666666666667</v>
      </c>
      <c r="F47" s="9">
        <v>6.76666666666667</v>
      </c>
      <c r="G47" s="9">
        <v>291.333333333333</v>
      </c>
    </row>
    <row r="48" spans="2:7" ht="12.75" customHeight="1">
      <c r="B48" s="9">
        <v>235</v>
      </c>
      <c r="C48" s="9">
        <v>8295</v>
      </c>
      <c r="D48" s="9">
        <v>9319</v>
      </c>
      <c r="E48" s="9">
        <v>-0.9666666666666671</v>
      </c>
      <c r="F48" s="9">
        <v>4.86666666666667</v>
      </c>
      <c r="G48" s="9">
        <v>94.3333333333333</v>
      </c>
    </row>
    <row r="49" spans="2:7" ht="12.75" customHeight="1">
      <c r="B49" s="9">
        <v>240</v>
      </c>
      <c r="C49" s="9">
        <v>8465</v>
      </c>
      <c r="D49" s="9">
        <v>9473</v>
      </c>
      <c r="E49" s="9">
        <v>-0.866666666666667</v>
      </c>
      <c r="F49" s="9">
        <v>6.43333333333333</v>
      </c>
      <c r="G49" s="9">
        <v>85.6666666666667</v>
      </c>
    </row>
    <row r="50" spans="2:7" ht="12.75" customHeight="1">
      <c r="B50" s="9">
        <v>243</v>
      </c>
      <c r="C50" s="9">
        <v>8567</v>
      </c>
      <c r="D50" s="9">
        <v>9542</v>
      </c>
      <c r="E50" s="9">
        <v>-0.36666666666666703</v>
      </c>
      <c r="F50" s="9">
        <v>5.9</v>
      </c>
      <c r="G50" s="9">
        <v>264</v>
      </c>
    </row>
    <row r="51" spans="2:7" ht="12.75" customHeight="1">
      <c r="B51" s="9">
        <v>250</v>
      </c>
      <c r="C51" s="9">
        <v>8830</v>
      </c>
      <c r="D51" s="9">
        <v>9872</v>
      </c>
      <c r="E51" s="9">
        <v>-0.866666666666667</v>
      </c>
      <c r="F51" s="9">
        <v>6.43333333333333</v>
      </c>
      <c r="G51" s="9">
        <v>85.6666666666667</v>
      </c>
    </row>
    <row r="52" spans="2:7" ht="12.75" customHeight="1">
      <c r="B52" s="9">
        <v>255</v>
      </c>
      <c r="C52" s="9">
        <v>9023</v>
      </c>
      <c r="D52" s="9">
        <v>10202</v>
      </c>
      <c r="E52" s="9">
        <v>0.16666666666666702</v>
      </c>
      <c r="F52" s="9">
        <v>5.9</v>
      </c>
      <c r="G52" s="9">
        <v>54.6666666666667</v>
      </c>
    </row>
    <row r="53" spans="2:7" ht="12.75" customHeight="1">
      <c r="B53" s="9">
        <v>260</v>
      </c>
      <c r="C53" s="9">
        <v>9188</v>
      </c>
      <c r="D53" s="9">
        <v>10342</v>
      </c>
      <c r="E53" s="9">
        <v>-2.3</v>
      </c>
      <c r="F53" s="9">
        <v>18.1</v>
      </c>
      <c r="G53" s="9">
        <v>454.666666666667</v>
      </c>
    </row>
    <row r="54" spans="2:7" ht="12.75" customHeight="1">
      <c r="B54" s="9">
        <v>270</v>
      </c>
      <c r="C54" s="9">
        <v>9330</v>
      </c>
      <c r="D54" s="9">
        <v>10549</v>
      </c>
      <c r="E54" s="9">
        <v>-5.16666666666667</v>
      </c>
      <c r="F54" s="9">
        <v>16.0666666666667</v>
      </c>
      <c r="G54" s="9">
        <v>571.333333333333</v>
      </c>
    </row>
    <row r="55" spans="2:7" ht="12.75" customHeight="1">
      <c r="B55" s="9">
        <v>275</v>
      </c>
      <c r="C55" s="9">
        <v>9700</v>
      </c>
      <c r="D55" s="9">
        <v>11152</v>
      </c>
      <c r="E55" s="9">
        <v>-4.93333333333333</v>
      </c>
      <c r="F55" s="9">
        <v>15.6</v>
      </c>
      <c r="G55" s="9">
        <v>381</v>
      </c>
    </row>
    <row r="56" spans="2:7" ht="12.75" customHeight="1">
      <c r="B56" s="9">
        <v>280</v>
      </c>
      <c r="C56" s="9">
        <v>10400</v>
      </c>
      <c r="D56" s="9">
        <v>12263</v>
      </c>
      <c r="E56" s="9">
        <v>-4.8</v>
      </c>
      <c r="F56" s="9">
        <v>16.4</v>
      </c>
      <c r="G56" s="9">
        <v>394.666666666667</v>
      </c>
    </row>
    <row r="57" spans="2:7" ht="12.75" customHeight="1">
      <c r="B57" s="9">
        <v>281</v>
      </c>
      <c r="C57" s="9">
        <v>10540</v>
      </c>
      <c r="D57" s="9">
        <v>12567</v>
      </c>
      <c r="E57" s="9">
        <v>-4.23333333333333</v>
      </c>
      <c r="F57" s="9">
        <v>18.4666666666667</v>
      </c>
      <c r="G57" s="9">
        <v>469.666666666667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S305"/>
  <sheetViews>
    <sheetView zoomScale="70" zoomScaleNormal="70" zoomScalePageLayoutView="0" workbookViewId="0" topLeftCell="A1">
      <selection activeCell="A2" sqref="A2"/>
    </sheetView>
  </sheetViews>
  <sheetFormatPr defaultColWidth="13.7109375" defaultRowHeight="13.5" customHeight="1"/>
  <cols>
    <col min="1" max="2" width="13.7109375" style="15" customWidth="1"/>
    <col min="3" max="3" width="13.7109375" style="16" customWidth="1"/>
    <col min="4" max="4" width="13.7109375" style="17" customWidth="1"/>
    <col min="5" max="5" width="13.7109375" style="18" customWidth="1"/>
    <col min="6" max="9" width="13.7109375" style="17" customWidth="1"/>
    <col min="10" max="13" width="13.7109375" style="15" customWidth="1"/>
    <col min="14" max="19" width="13.7109375" style="19" customWidth="1"/>
    <col min="20" max="16384" width="13.7109375" style="15" customWidth="1"/>
  </cols>
  <sheetData>
    <row r="1" spans="1:19" ht="26.25" customHeight="1">
      <c r="A1" s="15" t="s">
        <v>0</v>
      </c>
      <c r="B1" s="20" t="s">
        <v>54</v>
      </c>
      <c r="C1" s="21" t="s">
        <v>39</v>
      </c>
      <c r="D1" s="20" t="s">
        <v>55</v>
      </c>
      <c r="E1" s="22" t="s">
        <v>50</v>
      </c>
      <c r="F1" s="20" t="s">
        <v>56</v>
      </c>
      <c r="G1" s="20" t="s">
        <v>6</v>
      </c>
      <c r="H1" s="17" t="s">
        <v>7</v>
      </c>
      <c r="I1" s="17" t="s">
        <v>8</v>
      </c>
      <c r="J1" s="23" t="s">
        <v>54</v>
      </c>
      <c r="K1" s="21" t="s">
        <v>57</v>
      </c>
      <c r="L1" s="21" t="s">
        <v>58</v>
      </c>
      <c r="M1" s="24" t="s">
        <v>59</v>
      </c>
      <c r="N1" s="21" t="s">
        <v>60</v>
      </c>
      <c r="O1" s="21" t="s">
        <v>61</v>
      </c>
      <c r="P1" s="21" t="s">
        <v>62</v>
      </c>
      <c r="Q1" s="23" t="s">
        <v>63</v>
      </c>
      <c r="R1" s="23" t="s">
        <v>16</v>
      </c>
      <c r="S1" s="23" t="s">
        <v>64</v>
      </c>
    </row>
    <row r="2" spans="1:19" ht="14.25" customHeight="1">
      <c r="A2" s="15" t="s">
        <v>65</v>
      </c>
      <c r="B2" s="17" t="s">
        <v>66</v>
      </c>
      <c r="C2" s="16">
        <v>0</v>
      </c>
      <c r="D2" s="17">
        <v>7</v>
      </c>
      <c r="E2" s="18">
        <v>-42.503</v>
      </c>
      <c r="F2" s="17">
        <v>-29.04</v>
      </c>
      <c r="G2" s="17" t="s">
        <v>67</v>
      </c>
      <c r="I2" s="17" t="s">
        <v>68</v>
      </c>
      <c r="J2" s="25"/>
      <c r="K2" s="26">
        <v>0</v>
      </c>
      <c r="L2" s="26">
        <v>0</v>
      </c>
      <c r="M2" s="27"/>
      <c r="N2" s="26"/>
      <c r="O2" s="26">
        <v>-55</v>
      </c>
      <c r="P2" s="26">
        <v>0</v>
      </c>
      <c r="Q2" s="25"/>
      <c r="R2" s="25"/>
      <c r="S2" s="25" t="s">
        <v>69</v>
      </c>
    </row>
    <row r="3" spans="2:18" ht="14.25" customHeight="1">
      <c r="B3" s="17" t="str">
        <f aca="true" t="shared" si="0" ref="B3:B34">B2</f>
        <v>DUNE F</v>
      </c>
      <c r="C3" s="16">
        <v>2.25</v>
      </c>
      <c r="D3" s="17">
        <f>C3+7</f>
        <v>9.25</v>
      </c>
      <c r="E3" s="18">
        <v>-19.4150709126816</v>
      </c>
      <c r="F3" s="17">
        <v>-28.42</v>
      </c>
      <c r="I3" s="17" t="s">
        <v>20</v>
      </c>
      <c r="J3" s="19" t="s">
        <v>70</v>
      </c>
      <c r="K3" s="16">
        <v>52.5</v>
      </c>
      <c r="L3" s="16">
        <v>3</v>
      </c>
      <c r="M3" s="28" t="s">
        <v>71</v>
      </c>
      <c r="N3" s="29">
        <v>820</v>
      </c>
      <c r="O3" s="29"/>
      <c r="P3" s="29" t="s">
        <v>72</v>
      </c>
      <c r="Q3" s="30" t="s">
        <v>73</v>
      </c>
      <c r="R3" s="30"/>
    </row>
    <row r="4" spans="2:18" ht="14.25" customHeight="1">
      <c r="B4" s="17" t="str">
        <f t="shared" si="0"/>
        <v>DUNE F</v>
      </c>
      <c r="C4" s="16">
        <v>3.5</v>
      </c>
      <c r="D4" s="17">
        <f>C4+7</f>
        <v>10.5</v>
      </c>
      <c r="E4" s="18">
        <v>-6.22289435040625</v>
      </c>
      <c r="F4" s="17">
        <v>-27.83</v>
      </c>
      <c r="I4" s="17" t="s">
        <v>20</v>
      </c>
      <c r="J4" s="19" t="s">
        <v>70</v>
      </c>
      <c r="K4" s="16">
        <v>76.5</v>
      </c>
      <c r="L4" s="16">
        <v>1</v>
      </c>
      <c r="M4" s="28" t="s">
        <v>71</v>
      </c>
      <c r="N4" s="29" t="s">
        <v>74</v>
      </c>
      <c r="O4" s="29"/>
      <c r="P4" s="29" t="s">
        <v>72</v>
      </c>
      <c r="Q4" s="30" t="s">
        <v>75</v>
      </c>
      <c r="R4" s="30"/>
    </row>
    <row r="5" spans="2:18" ht="14.25" customHeight="1">
      <c r="B5" s="17" t="str">
        <f t="shared" si="0"/>
        <v>DUNE F</v>
      </c>
      <c r="C5" s="16">
        <v>4.5</v>
      </c>
      <c r="D5" s="17">
        <f>C5+7</f>
        <v>11.5</v>
      </c>
      <c r="E5" s="18">
        <v>4.51462138459375</v>
      </c>
      <c r="F5" s="17">
        <v>-28.03</v>
      </c>
      <c r="I5" s="17" t="s">
        <v>20</v>
      </c>
      <c r="J5" s="19" t="s">
        <v>70</v>
      </c>
      <c r="K5" s="16">
        <v>77.5</v>
      </c>
      <c r="L5" s="16">
        <v>3</v>
      </c>
      <c r="M5" s="28" t="s">
        <v>71</v>
      </c>
      <c r="N5" s="29">
        <v>940</v>
      </c>
      <c r="O5" s="29"/>
      <c r="P5" s="29" t="s">
        <v>76</v>
      </c>
      <c r="Q5" s="30" t="s">
        <v>77</v>
      </c>
      <c r="R5" s="30"/>
    </row>
    <row r="6" spans="2:18" ht="14.25" customHeight="1">
      <c r="B6" s="17" t="str">
        <f t="shared" si="0"/>
        <v>DUNE F</v>
      </c>
      <c r="C6" s="16">
        <v>5.5</v>
      </c>
      <c r="D6" s="17">
        <f>C6+7</f>
        <v>12.5</v>
      </c>
      <c r="E6" s="18">
        <v>15.4128028270938</v>
      </c>
      <c r="F6" s="17">
        <v>-27.92</v>
      </c>
      <c r="I6" s="17" t="s">
        <v>20</v>
      </c>
      <c r="J6" s="19" t="s">
        <v>78</v>
      </c>
      <c r="K6" s="16">
        <v>110</v>
      </c>
      <c r="L6" s="16">
        <v>6</v>
      </c>
      <c r="M6" s="28" t="s">
        <v>71</v>
      </c>
      <c r="N6" s="29" t="s">
        <v>79</v>
      </c>
      <c r="O6" s="29"/>
      <c r="P6" s="29" t="s">
        <v>76</v>
      </c>
      <c r="Q6" s="29" t="s">
        <v>80</v>
      </c>
      <c r="R6" s="29"/>
    </row>
    <row r="7" spans="2:19" ht="14.25" customHeight="1">
      <c r="B7" s="17" t="str">
        <f t="shared" si="0"/>
        <v>DUNE F</v>
      </c>
      <c r="C7" s="16">
        <v>7</v>
      </c>
      <c r="D7" s="17">
        <f>C7+7</f>
        <v>14</v>
      </c>
      <c r="E7" s="18">
        <v>32.0559296935</v>
      </c>
      <c r="F7" s="17">
        <v>-28.05</v>
      </c>
      <c r="I7" s="17" t="s">
        <v>20</v>
      </c>
      <c r="J7" s="19" t="str">
        <f aca="true" t="shared" si="1" ref="J7:J19">+J6</f>
        <v>A</v>
      </c>
      <c r="K7" s="16">
        <v>199</v>
      </c>
      <c r="L7" s="16">
        <v>2</v>
      </c>
      <c r="M7" s="29" t="s">
        <v>81</v>
      </c>
      <c r="N7" s="29" t="s">
        <v>82</v>
      </c>
      <c r="O7" s="29"/>
      <c r="P7" s="29" t="s">
        <v>76</v>
      </c>
      <c r="Q7" s="29" t="s">
        <v>83</v>
      </c>
      <c r="R7" s="29" t="s">
        <v>84</v>
      </c>
      <c r="S7" s="19" t="s">
        <v>85</v>
      </c>
    </row>
    <row r="8" spans="2:18" ht="14.25" customHeight="1">
      <c r="B8" s="17" t="str">
        <f t="shared" si="0"/>
        <v>DUNE F</v>
      </c>
      <c r="C8" s="16">
        <v>8</v>
      </c>
      <c r="D8" s="17">
        <v>15</v>
      </c>
      <c r="E8" s="18">
        <v>43.345011776</v>
      </c>
      <c r="F8" s="17">
        <v>-28.3</v>
      </c>
      <c r="I8" s="17" t="s">
        <v>20</v>
      </c>
      <c r="J8" s="19" t="str">
        <f t="shared" si="1"/>
        <v>A</v>
      </c>
      <c r="K8" s="16">
        <v>209</v>
      </c>
      <c r="L8" s="16">
        <v>3</v>
      </c>
      <c r="M8" s="28" t="s">
        <v>71</v>
      </c>
      <c r="N8" s="29" t="s">
        <v>86</v>
      </c>
      <c r="O8" s="29"/>
      <c r="P8" s="29" t="s">
        <v>76</v>
      </c>
      <c r="Q8" s="29" t="s">
        <v>87</v>
      </c>
      <c r="R8" s="29"/>
    </row>
    <row r="9" spans="2:19" ht="14.25" customHeight="1">
      <c r="B9" s="17" t="str">
        <f t="shared" si="0"/>
        <v>DUNE F</v>
      </c>
      <c r="C9" s="16">
        <v>9</v>
      </c>
      <c r="D9" s="17">
        <v>16</v>
      </c>
      <c r="E9" s="18">
        <v>54.7861860535</v>
      </c>
      <c r="F9" s="17">
        <v>-28.34</v>
      </c>
      <c r="I9" s="17" t="s">
        <v>20</v>
      </c>
      <c r="J9" s="19" t="str">
        <f t="shared" si="1"/>
        <v>A</v>
      </c>
      <c r="K9" s="16">
        <v>256.5</v>
      </c>
      <c r="L9" s="16">
        <v>1</v>
      </c>
      <c r="M9" s="29" t="s">
        <v>88</v>
      </c>
      <c r="N9" s="29" t="s">
        <v>89</v>
      </c>
      <c r="O9" s="29"/>
      <c r="P9" s="29" t="s">
        <v>76</v>
      </c>
      <c r="Q9" s="29" t="s">
        <v>90</v>
      </c>
      <c r="R9" s="29" t="s">
        <v>84</v>
      </c>
      <c r="S9" s="19" t="s">
        <v>85</v>
      </c>
    </row>
    <row r="10" spans="2:18" ht="14.25" customHeight="1">
      <c r="B10" s="17" t="str">
        <f t="shared" si="0"/>
        <v>DUNE F</v>
      </c>
      <c r="C10" s="16">
        <v>10</v>
      </c>
      <c r="D10" s="17">
        <v>17</v>
      </c>
      <c r="E10" s="18">
        <v>66.377035</v>
      </c>
      <c r="F10" s="17">
        <v>-28.4</v>
      </c>
      <c r="I10" s="17" t="s">
        <v>20</v>
      </c>
      <c r="J10" s="19" t="str">
        <f t="shared" si="1"/>
        <v>A</v>
      </c>
      <c r="K10" s="16">
        <v>297</v>
      </c>
      <c r="L10" s="16">
        <v>2</v>
      </c>
      <c r="M10" s="28" t="s">
        <v>91</v>
      </c>
      <c r="N10" s="29" t="s">
        <v>92</v>
      </c>
      <c r="O10" s="29"/>
      <c r="P10" s="29" t="s">
        <v>93</v>
      </c>
      <c r="Q10" s="29" t="s">
        <v>94</v>
      </c>
      <c r="R10" s="29"/>
    </row>
    <row r="11" spans="2:18" ht="14.25" customHeight="1">
      <c r="B11" s="17" t="str">
        <f t="shared" si="0"/>
        <v>DUNE F</v>
      </c>
      <c r="C11" s="16">
        <v>11</v>
      </c>
      <c r="D11" s="17">
        <v>18</v>
      </c>
      <c r="E11" s="18">
        <v>78.1151553335</v>
      </c>
      <c r="F11" s="17">
        <v>-28.48</v>
      </c>
      <c r="I11" s="17" t="s">
        <v>20</v>
      </c>
      <c r="J11" s="19" t="str">
        <f t="shared" si="1"/>
        <v>A</v>
      </c>
      <c r="K11" s="16">
        <v>388</v>
      </c>
      <c r="L11" s="16">
        <v>2</v>
      </c>
      <c r="M11" s="28" t="s">
        <v>91</v>
      </c>
      <c r="N11" s="29" t="s">
        <v>95</v>
      </c>
      <c r="O11" s="29"/>
      <c r="P11" s="29" t="s">
        <v>72</v>
      </c>
      <c r="Q11" s="29" t="s">
        <v>96</v>
      </c>
      <c r="R11" s="29"/>
    </row>
    <row r="12" spans="2:18" ht="14.25" customHeight="1">
      <c r="B12" s="17" t="str">
        <f t="shared" si="0"/>
        <v>DUNE F</v>
      </c>
      <c r="C12" s="16">
        <v>12</v>
      </c>
      <c r="D12" s="17">
        <v>19</v>
      </c>
      <c r="E12" s="18">
        <v>89.998158016</v>
      </c>
      <c r="F12" s="17">
        <v>-28.22</v>
      </c>
      <c r="I12" s="17" t="s">
        <v>20</v>
      </c>
      <c r="J12" s="19" t="str">
        <f t="shared" si="1"/>
        <v>A</v>
      </c>
      <c r="K12" s="16">
        <v>388</v>
      </c>
      <c r="L12" s="16">
        <v>2</v>
      </c>
      <c r="M12" s="31" t="s">
        <v>97</v>
      </c>
      <c r="N12" s="29" t="s">
        <v>98</v>
      </c>
      <c r="O12" s="29"/>
      <c r="P12" s="29" t="s">
        <v>99</v>
      </c>
      <c r="Q12" s="29" t="s">
        <v>100</v>
      </c>
      <c r="R12" s="29"/>
    </row>
    <row r="13" spans="2:18" ht="14.25" customHeight="1">
      <c r="B13" s="17" t="str">
        <f t="shared" si="0"/>
        <v>DUNE F</v>
      </c>
      <c r="C13" s="16">
        <v>13</v>
      </c>
      <c r="D13" s="17">
        <v>20</v>
      </c>
      <c r="E13" s="18">
        <v>102.0236682535</v>
      </c>
      <c r="F13" s="17">
        <v>-28.25</v>
      </c>
      <c r="I13" s="17" t="s">
        <v>20</v>
      </c>
      <c r="J13" s="19" t="str">
        <f t="shared" si="1"/>
        <v>A</v>
      </c>
      <c r="K13" s="16">
        <v>414.25</v>
      </c>
      <c r="L13" s="16">
        <v>2.5</v>
      </c>
      <c r="M13" s="28" t="s">
        <v>91</v>
      </c>
      <c r="N13" s="29" t="s">
        <v>101</v>
      </c>
      <c r="O13" s="29"/>
      <c r="P13" s="29" t="s">
        <v>72</v>
      </c>
      <c r="Q13" s="29" t="s">
        <v>102</v>
      </c>
      <c r="R13" s="29"/>
    </row>
    <row r="14" spans="2:18" ht="14.25" customHeight="1">
      <c r="B14" s="17" t="str">
        <f t="shared" si="0"/>
        <v>DUNE F</v>
      </c>
      <c r="C14" s="16">
        <v>14</v>
      </c>
      <c r="D14" s="17">
        <v>21</v>
      </c>
      <c r="E14" s="18">
        <v>114.189325496</v>
      </c>
      <c r="F14" s="17">
        <v>-28.17</v>
      </c>
      <c r="I14" s="17" t="s">
        <v>20</v>
      </c>
      <c r="J14" s="19" t="str">
        <f t="shared" si="1"/>
        <v>A</v>
      </c>
      <c r="K14" s="16">
        <v>414.25</v>
      </c>
      <c r="L14" s="16">
        <v>2.5</v>
      </c>
      <c r="M14" s="29" t="s">
        <v>103</v>
      </c>
      <c r="N14" s="29" t="s">
        <v>104</v>
      </c>
      <c r="O14" s="29"/>
      <c r="P14" s="29">
        <v>120</v>
      </c>
      <c r="Q14" s="29" t="s">
        <v>105</v>
      </c>
      <c r="R14" s="29"/>
    </row>
    <row r="15" spans="2:18" ht="14.25" customHeight="1">
      <c r="B15" s="17" t="str">
        <f t="shared" si="0"/>
        <v>DUNE F</v>
      </c>
      <c r="C15" s="16">
        <v>15</v>
      </c>
      <c r="D15" s="17">
        <v>22</v>
      </c>
      <c r="E15" s="18">
        <v>126.4927834375</v>
      </c>
      <c r="F15" s="17">
        <v>-28.26</v>
      </c>
      <c r="I15" s="17" t="s">
        <v>20</v>
      </c>
      <c r="J15" s="19" t="str">
        <f t="shared" si="1"/>
        <v>A</v>
      </c>
      <c r="K15" s="16">
        <v>444</v>
      </c>
      <c r="L15" s="16">
        <v>2</v>
      </c>
      <c r="M15" s="28" t="s">
        <v>91</v>
      </c>
      <c r="N15" s="29" t="s">
        <v>106</v>
      </c>
      <c r="O15" s="29"/>
      <c r="P15" s="29" t="s">
        <v>72</v>
      </c>
      <c r="Q15" s="29" t="s">
        <v>107</v>
      </c>
      <c r="R15" s="29"/>
    </row>
    <row r="16" spans="2:18" ht="14.25" customHeight="1">
      <c r="B16" s="17" t="str">
        <f t="shared" si="0"/>
        <v>DUNE F</v>
      </c>
      <c r="C16" s="16">
        <v>16</v>
      </c>
      <c r="D16" s="17">
        <v>23</v>
      </c>
      <c r="E16" s="18">
        <v>138.931710016</v>
      </c>
      <c r="F16" s="17">
        <v>-28.25</v>
      </c>
      <c r="I16" s="17" t="s">
        <v>20</v>
      </c>
      <c r="J16" s="19" t="str">
        <f t="shared" si="1"/>
        <v>A</v>
      </c>
      <c r="K16" s="16">
        <v>444</v>
      </c>
      <c r="L16" s="16">
        <v>2</v>
      </c>
      <c r="M16" s="29" t="s">
        <v>103</v>
      </c>
      <c r="N16" s="29" t="s">
        <v>108</v>
      </c>
      <c r="O16" s="29"/>
      <c r="P16" s="29">
        <v>200</v>
      </c>
      <c r="Q16" s="29" t="s">
        <v>109</v>
      </c>
      <c r="R16" s="29"/>
    </row>
    <row r="17" spans="2:18" ht="14.25" customHeight="1">
      <c r="B17" s="17" t="str">
        <f t="shared" si="0"/>
        <v>DUNE F</v>
      </c>
      <c r="C17" s="16">
        <v>17</v>
      </c>
      <c r="D17" s="17">
        <v>24</v>
      </c>
      <c r="E17" s="18">
        <v>151.5037874135</v>
      </c>
      <c r="F17" s="17">
        <v>-28.31</v>
      </c>
      <c r="I17" s="17" t="s">
        <v>20</v>
      </c>
      <c r="J17" s="19" t="str">
        <f t="shared" si="1"/>
        <v>A</v>
      </c>
      <c r="K17" s="16">
        <v>457.5</v>
      </c>
      <c r="L17" s="16">
        <v>3</v>
      </c>
      <c r="M17" s="28" t="s">
        <v>91</v>
      </c>
      <c r="N17" s="29" t="s">
        <v>110</v>
      </c>
      <c r="O17" s="29"/>
      <c r="P17" s="29" t="s">
        <v>76</v>
      </c>
      <c r="Q17" s="29" t="s">
        <v>111</v>
      </c>
      <c r="R17" s="29"/>
    </row>
    <row r="18" spans="2:18" ht="14.25" customHeight="1">
      <c r="B18" s="17" t="str">
        <f t="shared" si="0"/>
        <v>DUNE F</v>
      </c>
      <c r="C18" s="16">
        <v>18</v>
      </c>
      <c r="D18" s="17">
        <v>25</v>
      </c>
      <c r="E18" s="18">
        <v>164.206712056</v>
      </c>
      <c r="F18" s="17">
        <v>-28.09</v>
      </c>
      <c r="I18" s="17" t="s">
        <v>20</v>
      </c>
      <c r="J18" s="19" t="str">
        <f t="shared" si="1"/>
        <v>A</v>
      </c>
      <c r="K18" s="16">
        <v>485.5</v>
      </c>
      <c r="L18" s="16">
        <v>6</v>
      </c>
      <c r="M18" s="28" t="s">
        <v>71</v>
      </c>
      <c r="N18" s="29" t="s">
        <v>112</v>
      </c>
      <c r="O18" s="29"/>
      <c r="P18" s="29" t="s">
        <v>76</v>
      </c>
      <c r="Q18" s="29" t="s">
        <v>113</v>
      </c>
      <c r="R18" s="29"/>
    </row>
    <row r="19" spans="2:18" ht="14.25" customHeight="1">
      <c r="B19" s="17" t="str">
        <f t="shared" si="0"/>
        <v>DUNE F</v>
      </c>
      <c r="C19" s="16">
        <v>19</v>
      </c>
      <c r="D19" s="17">
        <v>26</v>
      </c>
      <c r="E19" s="18">
        <v>177.0381946135</v>
      </c>
      <c r="F19" s="17">
        <v>-27.87</v>
      </c>
      <c r="I19" s="17" t="s">
        <v>20</v>
      </c>
      <c r="J19" s="19" t="str">
        <f t="shared" si="1"/>
        <v>A</v>
      </c>
      <c r="K19" s="16">
        <v>548</v>
      </c>
      <c r="L19" s="16">
        <v>2</v>
      </c>
      <c r="M19" s="29" t="s">
        <v>114</v>
      </c>
      <c r="N19" s="29" t="s">
        <v>115</v>
      </c>
      <c r="O19" s="29"/>
      <c r="P19" s="29" t="s">
        <v>99</v>
      </c>
      <c r="Q19" s="29" t="s">
        <v>116</v>
      </c>
      <c r="R19" s="29"/>
    </row>
    <row r="20" spans="2:19" ht="14.25" customHeight="1">
      <c r="B20" s="17" t="str">
        <f t="shared" si="0"/>
        <v>DUNE F</v>
      </c>
      <c r="C20" s="16">
        <v>20</v>
      </c>
      <c r="D20" s="17">
        <v>27</v>
      </c>
      <c r="E20" s="18">
        <v>189.99596</v>
      </c>
      <c r="I20" s="17" t="s">
        <v>52</v>
      </c>
      <c r="J20" s="19" t="s">
        <v>78</v>
      </c>
      <c r="K20" s="16">
        <v>434</v>
      </c>
      <c r="L20" s="16"/>
      <c r="M20" s="28" t="s">
        <v>117</v>
      </c>
      <c r="N20" s="19">
        <v>6000</v>
      </c>
      <c r="S20" s="19" t="s">
        <v>118</v>
      </c>
    </row>
    <row r="21" spans="2:13" ht="12.75" customHeight="1">
      <c r="B21" s="17" t="str">
        <f t="shared" si="0"/>
        <v>DUNE F</v>
      </c>
      <c r="C21" s="16">
        <v>21</v>
      </c>
      <c r="D21" s="17">
        <v>28</v>
      </c>
      <c r="E21" s="18">
        <v>203.0777473735</v>
      </c>
      <c r="J21" s="19"/>
      <c r="K21" s="16"/>
      <c r="L21" s="16"/>
      <c r="M21" s="19"/>
    </row>
    <row r="22" spans="2:13" ht="12.75" customHeight="1">
      <c r="B22" s="17" t="str">
        <f t="shared" si="0"/>
        <v>DUNE F</v>
      </c>
      <c r="C22" s="16">
        <v>22</v>
      </c>
      <c r="D22" s="17">
        <v>29</v>
      </c>
      <c r="E22" s="18">
        <v>216.281310136</v>
      </c>
      <c r="F22" s="17">
        <v>-27.22</v>
      </c>
      <c r="J22" s="19" t="s">
        <v>6</v>
      </c>
      <c r="K22" s="16"/>
      <c r="L22" s="16"/>
      <c r="M22" s="19"/>
    </row>
    <row r="23" spans="2:13" ht="12.75" customHeight="1">
      <c r="B23" s="17" t="str">
        <f t="shared" si="0"/>
        <v>DUNE F</v>
      </c>
      <c r="C23" s="16">
        <v>23</v>
      </c>
      <c r="D23" s="17">
        <v>30</v>
      </c>
      <c r="E23" s="18">
        <v>229.6044159335</v>
      </c>
      <c r="F23" s="17">
        <v>-27.23</v>
      </c>
      <c r="J23" s="32" t="s">
        <v>119</v>
      </c>
      <c r="K23" s="16"/>
      <c r="L23" s="16"/>
      <c r="M23" s="19"/>
    </row>
    <row r="24" spans="2:6" ht="12.75" customHeight="1">
      <c r="B24" s="17" t="str">
        <f t="shared" si="0"/>
        <v>DUNE F</v>
      </c>
      <c r="C24" s="16">
        <v>24</v>
      </c>
      <c r="D24" s="17">
        <v>31</v>
      </c>
      <c r="E24" s="18">
        <v>243.044846656</v>
      </c>
      <c r="F24" s="17">
        <v>-27.03</v>
      </c>
    </row>
    <row r="25" spans="2:6" ht="12.75" customHeight="1">
      <c r="B25" s="17" t="str">
        <f t="shared" si="0"/>
        <v>DUNE F</v>
      </c>
      <c r="C25" s="16">
        <v>25</v>
      </c>
      <c r="D25" s="17">
        <v>32</v>
      </c>
      <c r="E25" s="18">
        <v>256.6003984375</v>
      </c>
      <c r="F25" s="17">
        <v>-26.66</v>
      </c>
    </row>
    <row r="26" spans="2:6" ht="12.75" customHeight="1">
      <c r="B26" s="17" t="str">
        <f t="shared" si="0"/>
        <v>DUNE F</v>
      </c>
      <c r="C26" s="16">
        <v>26</v>
      </c>
      <c r="D26" s="17">
        <v>33</v>
      </c>
      <c r="E26" s="18">
        <v>270.268881656</v>
      </c>
      <c r="F26" s="17">
        <v>-26.21</v>
      </c>
    </row>
    <row r="27" spans="2:6" ht="12.75" customHeight="1">
      <c r="B27" s="17" t="str">
        <f t="shared" si="0"/>
        <v>DUNE F</v>
      </c>
      <c r="C27" s="16">
        <v>27</v>
      </c>
      <c r="D27" s="17">
        <v>34</v>
      </c>
      <c r="E27" s="18">
        <v>284.0481209335</v>
      </c>
      <c r="F27" s="17">
        <v>-26.53</v>
      </c>
    </row>
    <row r="28" spans="2:6" ht="12.75" customHeight="1">
      <c r="B28" s="17" t="str">
        <f t="shared" si="0"/>
        <v>DUNE F</v>
      </c>
      <c r="C28" s="16">
        <v>28</v>
      </c>
      <c r="D28" s="17">
        <v>35</v>
      </c>
      <c r="E28" s="18">
        <v>297.935955136</v>
      </c>
      <c r="F28" s="17">
        <v>-26.32</v>
      </c>
    </row>
    <row r="29" spans="2:6" ht="12.75" customHeight="1">
      <c r="B29" s="17" t="str">
        <f t="shared" si="0"/>
        <v>DUNE F</v>
      </c>
      <c r="C29" s="16">
        <v>29</v>
      </c>
      <c r="D29" s="17">
        <v>36</v>
      </c>
      <c r="E29" s="18">
        <v>311.9302373735</v>
      </c>
      <c r="F29" s="17">
        <v>-25.3</v>
      </c>
    </row>
    <row r="30" spans="2:6" ht="12.75" customHeight="1">
      <c r="B30" s="17" t="str">
        <f t="shared" si="0"/>
        <v>DUNE F</v>
      </c>
      <c r="C30" s="16">
        <v>30</v>
      </c>
      <c r="D30" s="17">
        <v>37</v>
      </c>
      <c r="E30" s="18">
        <v>326.028835</v>
      </c>
      <c r="F30" s="17">
        <v>-26.17</v>
      </c>
    </row>
    <row r="31" spans="2:6" ht="12.75" customHeight="1">
      <c r="B31" s="17" t="str">
        <f t="shared" si="0"/>
        <v>DUNE F</v>
      </c>
      <c r="C31" s="16">
        <v>31</v>
      </c>
      <c r="D31" s="17">
        <v>38</v>
      </c>
      <c r="E31" s="18">
        <v>340.2296296135</v>
      </c>
      <c r="F31" s="17">
        <v>-25.86</v>
      </c>
    </row>
    <row r="32" spans="2:6" ht="12.75" customHeight="1">
      <c r="B32" s="17" t="str">
        <f t="shared" si="0"/>
        <v>DUNE F</v>
      </c>
      <c r="C32" s="16">
        <v>32</v>
      </c>
      <c r="D32" s="17">
        <v>39</v>
      </c>
      <c r="E32" s="18">
        <v>354.530517056</v>
      </c>
      <c r="F32" s="17">
        <v>-25.72</v>
      </c>
    </row>
    <row r="33" spans="2:6" ht="12.75" customHeight="1">
      <c r="B33" s="17" t="str">
        <f t="shared" si="0"/>
        <v>DUNE F</v>
      </c>
      <c r="C33" s="16">
        <v>33</v>
      </c>
      <c r="D33" s="17">
        <v>40</v>
      </c>
      <c r="E33" s="18">
        <v>368.9294074135</v>
      </c>
      <c r="F33" s="17">
        <v>-25.8</v>
      </c>
    </row>
    <row r="34" spans="2:6" ht="12.75" customHeight="1">
      <c r="B34" s="17" t="str">
        <f t="shared" si="0"/>
        <v>DUNE F</v>
      </c>
      <c r="C34" s="16">
        <v>34</v>
      </c>
      <c r="D34" s="17">
        <v>41</v>
      </c>
      <c r="E34" s="18">
        <v>383.424225016</v>
      </c>
      <c r="F34" s="17">
        <v>-26.61</v>
      </c>
    </row>
    <row r="35" spans="2:6" ht="12.75" customHeight="1">
      <c r="B35" s="17" t="str">
        <f aca="true" t="shared" si="2" ref="B35:B66">B34</f>
        <v>DUNE F</v>
      </c>
      <c r="C35" s="16">
        <v>35</v>
      </c>
      <c r="D35" s="17">
        <v>42</v>
      </c>
      <c r="E35" s="18">
        <v>398.0129084375</v>
      </c>
      <c r="F35" s="17">
        <v>-26.18</v>
      </c>
    </row>
    <row r="36" spans="2:6" ht="12.75" customHeight="1">
      <c r="B36" s="17" t="str">
        <f t="shared" si="2"/>
        <v>DUNE F</v>
      </c>
      <c r="C36" s="16">
        <v>36</v>
      </c>
      <c r="D36" s="17">
        <v>43</v>
      </c>
      <c r="E36" s="18">
        <v>412.693410496</v>
      </c>
      <c r="F36" s="17">
        <v>-27.14</v>
      </c>
    </row>
    <row r="37" spans="2:6" ht="12.75" customHeight="1">
      <c r="B37" s="17" t="str">
        <f t="shared" si="2"/>
        <v>DUNE F</v>
      </c>
      <c r="C37" s="16">
        <v>37</v>
      </c>
      <c r="D37" s="17">
        <v>44</v>
      </c>
      <c r="E37" s="18">
        <v>427.4636982535</v>
      </c>
      <c r="F37" s="17">
        <v>-26.67</v>
      </c>
    </row>
    <row r="38" spans="2:6" ht="12.75" customHeight="1">
      <c r="B38" s="17" t="str">
        <f t="shared" si="2"/>
        <v>DUNE F</v>
      </c>
      <c r="C38" s="16">
        <v>38</v>
      </c>
      <c r="D38" s="17">
        <v>45</v>
      </c>
      <c r="E38" s="18">
        <v>442.321753016</v>
      </c>
      <c r="F38" s="17">
        <v>-26.82</v>
      </c>
    </row>
    <row r="39" spans="2:6" ht="12.75" customHeight="1">
      <c r="B39" s="17" t="str">
        <f t="shared" si="2"/>
        <v>DUNE F</v>
      </c>
      <c r="C39" s="16">
        <v>39</v>
      </c>
      <c r="D39" s="17">
        <v>46</v>
      </c>
      <c r="E39" s="18">
        <v>457.2655703335</v>
      </c>
      <c r="F39" s="17">
        <v>-26.77</v>
      </c>
    </row>
    <row r="40" spans="2:6" ht="12.75" customHeight="1">
      <c r="B40" s="17" t="str">
        <f t="shared" si="2"/>
        <v>DUNE F</v>
      </c>
      <c r="C40" s="16">
        <v>40</v>
      </c>
      <c r="D40" s="17">
        <v>47</v>
      </c>
      <c r="E40" s="18">
        <v>472.29316</v>
      </c>
      <c r="F40" s="17">
        <v>-26.37</v>
      </c>
    </row>
    <row r="41" spans="2:6" ht="12.75" customHeight="1">
      <c r="B41" s="17" t="str">
        <f t="shared" si="2"/>
        <v>DUNE F</v>
      </c>
      <c r="C41" s="16">
        <v>41</v>
      </c>
      <c r="D41" s="17">
        <v>48</v>
      </c>
      <c r="E41" s="18">
        <v>487.4025460535</v>
      </c>
      <c r="F41" s="17">
        <v>-26.75</v>
      </c>
    </row>
    <row r="42" spans="2:6" ht="12.75" customHeight="1">
      <c r="B42" s="17" t="str">
        <f t="shared" si="2"/>
        <v>DUNE F</v>
      </c>
      <c r="C42" s="16">
        <v>42</v>
      </c>
      <c r="D42" s="17">
        <v>49</v>
      </c>
      <c r="E42" s="18">
        <v>502.591766776</v>
      </c>
      <c r="F42" s="17">
        <v>-26.65</v>
      </c>
    </row>
    <row r="43" spans="2:6" ht="12.75" customHeight="1">
      <c r="B43" s="17" t="str">
        <f t="shared" si="2"/>
        <v>DUNE F</v>
      </c>
      <c r="C43" s="16">
        <v>43</v>
      </c>
      <c r="D43" s="17">
        <v>50</v>
      </c>
      <c r="E43" s="18">
        <v>517.8588746935</v>
      </c>
      <c r="F43" s="17">
        <v>-26.67</v>
      </c>
    </row>
    <row r="44" spans="2:6" ht="12.75" customHeight="1">
      <c r="B44" s="17" t="str">
        <f t="shared" si="2"/>
        <v>DUNE F</v>
      </c>
      <c r="C44" s="16">
        <v>44</v>
      </c>
      <c r="D44" s="17">
        <v>51</v>
      </c>
      <c r="E44" s="18">
        <v>533.201936576</v>
      </c>
      <c r="F44" s="17">
        <v>-26.31</v>
      </c>
    </row>
    <row r="45" spans="2:6" ht="12.75" customHeight="1">
      <c r="B45" s="17" t="str">
        <f t="shared" si="2"/>
        <v>DUNE F</v>
      </c>
      <c r="C45" s="16">
        <v>45</v>
      </c>
      <c r="D45" s="17">
        <v>52</v>
      </c>
      <c r="E45" s="18">
        <v>548.6190334375</v>
      </c>
      <c r="F45" s="17">
        <v>-26.49</v>
      </c>
    </row>
    <row r="46" spans="2:6" ht="12.75" customHeight="1">
      <c r="B46" s="17" t="str">
        <f t="shared" si="2"/>
        <v>DUNE F</v>
      </c>
      <c r="C46" s="16">
        <v>46</v>
      </c>
      <c r="D46" s="17">
        <v>53</v>
      </c>
      <c r="E46" s="18">
        <v>564.108260536</v>
      </c>
      <c r="F46" s="17">
        <v>-26.59</v>
      </c>
    </row>
    <row r="47" spans="2:6" ht="12.75" customHeight="1">
      <c r="B47" s="17" t="str">
        <f t="shared" si="2"/>
        <v>DUNE F</v>
      </c>
      <c r="C47" s="16">
        <v>47</v>
      </c>
      <c r="D47" s="17">
        <v>54</v>
      </c>
      <c r="E47" s="18">
        <v>579.6677273735</v>
      </c>
      <c r="F47" s="17">
        <v>-26.57</v>
      </c>
    </row>
    <row r="48" spans="2:6" ht="12.75" customHeight="1">
      <c r="B48" s="17" t="str">
        <f t="shared" si="2"/>
        <v>DUNE F</v>
      </c>
      <c r="C48" s="16">
        <v>48</v>
      </c>
      <c r="D48" s="17">
        <v>55</v>
      </c>
      <c r="E48" s="18">
        <v>595.295557696</v>
      </c>
      <c r="F48" s="17">
        <v>-26.39</v>
      </c>
    </row>
    <row r="49" spans="2:6" ht="12.75" customHeight="1">
      <c r="B49" s="17" t="str">
        <f t="shared" si="2"/>
        <v>DUNE F</v>
      </c>
      <c r="C49" s="16">
        <v>49</v>
      </c>
      <c r="D49" s="17">
        <v>56</v>
      </c>
      <c r="E49" s="18">
        <v>610.9898894935</v>
      </c>
      <c r="F49" s="17">
        <v>-26.92</v>
      </c>
    </row>
    <row r="50" spans="2:6" ht="12.75" customHeight="1">
      <c r="B50" s="17" t="str">
        <f t="shared" si="2"/>
        <v>DUNE F</v>
      </c>
      <c r="C50" s="16">
        <v>50</v>
      </c>
      <c r="D50" s="17">
        <v>57</v>
      </c>
      <c r="E50" s="18">
        <v>626.748875</v>
      </c>
      <c r="F50" s="17">
        <v>-27.54</v>
      </c>
    </row>
    <row r="51" spans="2:6" ht="12.75" customHeight="1">
      <c r="B51" s="17" t="str">
        <f t="shared" si="2"/>
        <v>DUNE F</v>
      </c>
      <c r="C51" s="16">
        <v>51</v>
      </c>
      <c r="D51" s="17">
        <v>58</v>
      </c>
      <c r="E51" s="18">
        <v>642.5706806935</v>
      </c>
      <c r="F51" s="17">
        <v>-28.54</v>
      </c>
    </row>
    <row r="52" spans="2:6" ht="12.75" customHeight="1">
      <c r="B52" s="17" t="str">
        <f t="shared" si="2"/>
        <v>DUNE F</v>
      </c>
      <c r="C52" s="16">
        <v>52</v>
      </c>
      <c r="D52" s="17">
        <v>59</v>
      </c>
      <c r="E52" s="18">
        <v>658.453487296</v>
      </c>
      <c r="F52" s="17">
        <v>-27.52</v>
      </c>
    </row>
    <row r="53" spans="2:6" ht="12.75" customHeight="1">
      <c r="B53" s="17" t="str">
        <f t="shared" si="2"/>
        <v>DUNE F</v>
      </c>
      <c r="C53" s="16">
        <v>53</v>
      </c>
      <c r="D53" s="17">
        <v>60</v>
      </c>
      <c r="E53" s="18">
        <v>674.3954897735</v>
      </c>
      <c r="F53" s="17">
        <v>-28.18</v>
      </c>
    </row>
    <row r="54" spans="2:6" ht="12.75" customHeight="1">
      <c r="B54" s="17" t="str">
        <f t="shared" si="2"/>
        <v>DUNE F</v>
      </c>
      <c r="C54" s="16">
        <v>54</v>
      </c>
      <c r="D54" s="17">
        <v>61</v>
      </c>
      <c r="E54" s="18">
        <v>690.394897336</v>
      </c>
      <c r="F54" s="17">
        <v>-28.05</v>
      </c>
    </row>
    <row r="55" spans="2:6" ht="12.75" customHeight="1">
      <c r="B55" s="17" t="str">
        <f t="shared" si="2"/>
        <v>DUNE F</v>
      </c>
      <c r="C55" s="16">
        <v>55</v>
      </c>
      <c r="D55" s="17">
        <v>62</v>
      </c>
      <c r="E55" s="18">
        <v>706.4499334375</v>
      </c>
      <c r="F55" s="17">
        <v>-28.21</v>
      </c>
    </row>
    <row r="56" spans="2:6" ht="12.75" customHeight="1">
      <c r="B56" s="17" t="str">
        <f t="shared" si="2"/>
        <v>DUNE F</v>
      </c>
      <c r="C56" s="16">
        <v>56</v>
      </c>
      <c r="D56" s="17">
        <v>63</v>
      </c>
      <c r="E56" s="18">
        <v>722.558835776</v>
      </c>
      <c r="F56" s="17">
        <v>-27.85</v>
      </c>
    </row>
    <row r="57" spans="2:6" ht="12.75" customHeight="1">
      <c r="B57" s="17" t="str">
        <f t="shared" si="2"/>
        <v>DUNE F</v>
      </c>
      <c r="C57" s="16">
        <v>57</v>
      </c>
      <c r="D57" s="17">
        <v>64</v>
      </c>
      <c r="E57" s="18">
        <v>738.7198562935</v>
      </c>
      <c r="F57" s="17">
        <v>-27.7</v>
      </c>
    </row>
    <row r="58" spans="2:6" ht="12.75" customHeight="1">
      <c r="B58" s="17" t="str">
        <f t="shared" si="2"/>
        <v>DUNE F</v>
      </c>
      <c r="C58" s="16">
        <v>58</v>
      </c>
      <c r="D58" s="17">
        <v>65</v>
      </c>
      <c r="E58" s="18">
        <v>754.931261176</v>
      </c>
      <c r="F58" s="17">
        <v>-27.64</v>
      </c>
    </row>
    <row r="59" spans="2:6" ht="12.75" customHeight="1">
      <c r="B59" s="17" t="str">
        <f t="shared" si="2"/>
        <v>DUNE F</v>
      </c>
      <c r="C59" s="16">
        <v>59</v>
      </c>
      <c r="D59" s="17">
        <v>66</v>
      </c>
      <c r="E59" s="18">
        <v>771.1913308535</v>
      </c>
      <c r="F59" s="17">
        <v>-27.62</v>
      </c>
    </row>
    <row r="60" spans="2:6" ht="12.75" customHeight="1">
      <c r="B60" s="17" t="str">
        <f t="shared" si="2"/>
        <v>DUNE F</v>
      </c>
      <c r="C60" s="16">
        <v>60</v>
      </c>
      <c r="D60" s="17">
        <v>67</v>
      </c>
      <c r="E60" s="18">
        <v>787.49836</v>
      </c>
      <c r="F60" s="17">
        <v>-27.46</v>
      </c>
    </row>
    <row r="61" spans="2:6" ht="12.75" customHeight="1">
      <c r="B61" s="17" t="str">
        <f t="shared" si="2"/>
        <v>DUNE F</v>
      </c>
      <c r="C61" s="16">
        <v>61</v>
      </c>
      <c r="D61" s="17">
        <v>68</v>
      </c>
      <c r="E61" s="18">
        <v>803.8506575335</v>
      </c>
      <c r="F61" s="17">
        <v>-27.68</v>
      </c>
    </row>
    <row r="62" spans="2:6" ht="12.75" customHeight="1">
      <c r="B62" s="17" t="str">
        <f t="shared" si="2"/>
        <v>DUNE F</v>
      </c>
      <c r="C62" s="16">
        <v>62</v>
      </c>
      <c r="D62" s="17">
        <v>69</v>
      </c>
      <c r="E62" s="18">
        <v>820.246546616</v>
      </c>
      <c r="F62" s="17">
        <v>-25.97</v>
      </c>
    </row>
    <row r="63" spans="2:6" ht="12.75" customHeight="1">
      <c r="B63" s="17" t="str">
        <f t="shared" si="2"/>
        <v>DUNE F</v>
      </c>
      <c r="C63" s="16">
        <v>63</v>
      </c>
      <c r="D63" s="17">
        <v>70</v>
      </c>
      <c r="E63" s="18">
        <v>836.6843646535</v>
      </c>
      <c r="F63" s="17">
        <v>-25.67</v>
      </c>
    </row>
    <row r="64" spans="2:6" ht="12.75" customHeight="1">
      <c r="B64" s="17" t="str">
        <f t="shared" si="2"/>
        <v>DUNE F</v>
      </c>
      <c r="C64" s="16">
        <v>64</v>
      </c>
      <c r="D64" s="17">
        <v>71</v>
      </c>
      <c r="E64" s="18">
        <v>853.162463296</v>
      </c>
      <c r="F64" s="17">
        <v>-25.64</v>
      </c>
    </row>
    <row r="65" spans="2:6" ht="12.75" customHeight="1">
      <c r="B65" s="17" t="str">
        <f t="shared" si="2"/>
        <v>DUNE F</v>
      </c>
      <c r="C65" s="16">
        <v>65</v>
      </c>
      <c r="D65" s="17">
        <v>72</v>
      </c>
      <c r="E65" s="18">
        <v>869.6792084375</v>
      </c>
      <c r="F65" s="17">
        <v>-25.39</v>
      </c>
    </row>
    <row r="66" spans="2:6" ht="12.75" customHeight="1">
      <c r="B66" s="17" t="str">
        <f t="shared" si="2"/>
        <v>DUNE F</v>
      </c>
      <c r="C66" s="16">
        <v>66</v>
      </c>
      <c r="D66" s="17">
        <v>73</v>
      </c>
      <c r="E66" s="18">
        <v>886.232980216</v>
      </c>
      <c r="F66" s="17">
        <v>-26.18</v>
      </c>
    </row>
    <row r="67" spans="2:6" ht="12.75" customHeight="1">
      <c r="B67" s="17" t="str">
        <f aca="true" t="shared" si="3" ref="B67:B98">B66</f>
        <v>DUNE F</v>
      </c>
      <c r="C67" s="16">
        <v>67</v>
      </c>
      <c r="D67" s="17">
        <v>74</v>
      </c>
      <c r="E67" s="18">
        <v>902.8221730135</v>
      </c>
      <c r="F67" s="17">
        <v>-26.18</v>
      </c>
    </row>
    <row r="68" spans="2:6" ht="12.75" customHeight="1">
      <c r="B68" s="17" t="str">
        <f t="shared" si="3"/>
        <v>DUNE F</v>
      </c>
      <c r="C68" s="16">
        <v>68</v>
      </c>
      <c r="D68" s="17">
        <v>75</v>
      </c>
      <c r="E68" s="18">
        <v>919.445195456</v>
      </c>
      <c r="F68" s="17">
        <v>-26.18</v>
      </c>
    </row>
    <row r="69" spans="2:6" ht="12.75" customHeight="1">
      <c r="B69" s="17" t="str">
        <f t="shared" si="3"/>
        <v>DUNE F</v>
      </c>
      <c r="C69" s="16">
        <v>69</v>
      </c>
      <c r="D69" s="17">
        <v>76</v>
      </c>
      <c r="E69" s="18">
        <v>936.1004704135</v>
      </c>
      <c r="F69" s="17">
        <v>-25.82</v>
      </c>
    </row>
    <row r="70" spans="2:6" ht="12.75" customHeight="1">
      <c r="B70" s="17" t="str">
        <f t="shared" si="3"/>
        <v>DUNE F</v>
      </c>
      <c r="C70" s="16">
        <v>70</v>
      </c>
      <c r="D70" s="17">
        <v>77</v>
      </c>
      <c r="E70" s="18">
        <v>952.786435</v>
      </c>
      <c r="F70" s="17">
        <v>-26.71</v>
      </c>
    </row>
    <row r="71" spans="2:6" ht="12.75" customHeight="1">
      <c r="B71" s="17" t="str">
        <f t="shared" si="3"/>
        <v>DUNE F</v>
      </c>
      <c r="C71" s="16">
        <v>71</v>
      </c>
      <c r="D71" s="17">
        <v>78</v>
      </c>
      <c r="E71" s="18">
        <v>969.5015405735</v>
      </c>
      <c r="F71" s="17">
        <v>-26.87</v>
      </c>
    </row>
    <row r="72" spans="2:6" ht="12.75" customHeight="1">
      <c r="B72" s="17" t="str">
        <f t="shared" si="3"/>
        <v>DUNE F</v>
      </c>
      <c r="C72" s="16">
        <v>72</v>
      </c>
      <c r="D72" s="17">
        <v>79</v>
      </c>
      <c r="E72" s="18">
        <v>986.244252736</v>
      </c>
      <c r="F72" s="17">
        <v>-27.23</v>
      </c>
    </row>
    <row r="73" spans="2:6" ht="12.75" customHeight="1">
      <c r="B73" s="17" t="str">
        <f t="shared" si="3"/>
        <v>DUNE F</v>
      </c>
      <c r="C73" s="16">
        <v>73</v>
      </c>
      <c r="D73" s="17">
        <v>80</v>
      </c>
      <c r="E73" s="18">
        <v>1003.0130513335</v>
      </c>
      <c r="F73" s="17">
        <v>-27.7</v>
      </c>
    </row>
    <row r="74" spans="2:6" ht="12.75" customHeight="1">
      <c r="B74" s="17" t="str">
        <f t="shared" si="3"/>
        <v>DUNE F</v>
      </c>
      <c r="C74" s="16">
        <v>74</v>
      </c>
      <c r="D74" s="17">
        <v>81</v>
      </c>
      <c r="E74" s="18">
        <v>1019.806430456</v>
      </c>
      <c r="F74" s="17">
        <v>-29.21</v>
      </c>
    </row>
    <row r="75" spans="2:6" ht="12.75" customHeight="1">
      <c r="B75" s="17" t="str">
        <f t="shared" si="3"/>
        <v>DUNE F</v>
      </c>
      <c r="C75" s="16">
        <v>75</v>
      </c>
      <c r="D75" s="17">
        <v>82</v>
      </c>
      <c r="E75" s="18">
        <v>1036.6228984375</v>
      </c>
      <c r="F75" s="17">
        <v>-28.07</v>
      </c>
    </row>
    <row r="76" spans="2:6" ht="12.75" customHeight="1">
      <c r="B76" s="17" t="str">
        <f t="shared" si="3"/>
        <v>DUNE F</v>
      </c>
      <c r="C76" s="16">
        <v>76</v>
      </c>
      <c r="D76" s="17">
        <v>83</v>
      </c>
      <c r="E76" s="18">
        <v>1053.460977856</v>
      </c>
      <c r="F76" s="17">
        <v>-27.75</v>
      </c>
    </row>
    <row r="77" spans="2:6" ht="12.75" customHeight="1">
      <c r="B77" s="17" t="str">
        <f t="shared" si="3"/>
        <v>DUNE F</v>
      </c>
      <c r="C77" s="16">
        <v>77</v>
      </c>
      <c r="D77" s="17">
        <v>84</v>
      </c>
      <c r="E77" s="18">
        <v>1070.3192055335</v>
      </c>
      <c r="F77" s="17">
        <v>-28.14</v>
      </c>
    </row>
    <row r="78" spans="2:6" ht="12.75" customHeight="1">
      <c r="B78" s="17" t="str">
        <f t="shared" si="3"/>
        <v>DUNE F</v>
      </c>
      <c r="C78" s="16">
        <v>78</v>
      </c>
      <c r="D78" s="17">
        <v>85</v>
      </c>
      <c r="E78" s="18">
        <v>1087.196132536</v>
      </c>
      <c r="F78" s="17">
        <v>-27.49</v>
      </c>
    </row>
    <row r="79" spans="2:6" ht="12.75" customHeight="1">
      <c r="B79" s="17" t="str">
        <f t="shared" si="3"/>
        <v>DUNE F</v>
      </c>
      <c r="C79" s="16">
        <v>79</v>
      </c>
      <c r="D79" s="17">
        <v>86</v>
      </c>
      <c r="E79" s="18">
        <v>1104.0903241735</v>
      </c>
      <c r="F79" s="17">
        <v>-28.57</v>
      </c>
    </row>
    <row r="80" spans="2:6" ht="12.75" customHeight="1">
      <c r="B80" s="17" t="str">
        <f t="shared" si="3"/>
        <v>DUNE F</v>
      </c>
      <c r="C80" s="16">
        <v>81</v>
      </c>
      <c r="D80" s="17">
        <v>88</v>
      </c>
      <c r="E80" s="18">
        <v>1137.9248338135</v>
      </c>
      <c r="F80" s="17">
        <v>-27.69</v>
      </c>
    </row>
    <row r="81" spans="2:6" ht="12.75" customHeight="1">
      <c r="B81" s="17" t="str">
        <f t="shared" si="3"/>
        <v>DUNE F</v>
      </c>
      <c r="C81" s="16">
        <v>82</v>
      </c>
      <c r="D81" s="17">
        <v>89</v>
      </c>
      <c r="E81" s="18">
        <v>1154.862353656</v>
      </c>
      <c r="F81" s="17">
        <v>-27.66</v>
      </c>
    </row>
    <row r="82" spans="2:6" ht="12.75" customHeight="1">
      <c r="B82" s="17" t="str">
        <f t="shared" si="3"/>
        <v>DUNE F</v>
      </c>
      <c r="C82" s="16">
        <v>83</v>
      </c>
      <c r="D82" s="17">
        <v>90</v>
      </c>
      <c r="E82" s="18">
        <v>1171.8115418135</v>
      </c>
      <c r="F82" s="17">
        <v>-28.25</v>
      </c>
    </row>
    <row r="83" spans="2:6" ht="12.75" customHeight="1">
      <c r="B83" s="17" t="str">
        <f t="shared" si="3"/>
        <v>DUNE F</v>
      </c>
      <c r="C83" s="16">
        <v>84</v>
      </c>
      <c r="D83" s="17">
        <v>91</v>
      </c>
      <c r="E83" s="18">
        <v>1188.771034816</v>
      </c>
      <c r="F83" s="17">
        <v>-27.58</v>
      </c>
    </row>
    <row r="84" spans="2:6" ht="12.75" customHeight="1">
      <c r="B84" s="17" t="str">
        <f t="shared" si="3"/>
        <v>DUNE F</v>
      </c>
      <c r="C84" s="16">
        <v>85</v>
      </c>
      <c r="D84" s="17">
        <v>92</v>
      </c>
      <c r="E84" s="18">
        <v>1205.7394834375</v>
      </c>
      <c r="F84" s="17">
        <v>-27.36</v>
      </c>
    </row>
    <row r="85" spans="2:6" ht="12.75" customHeight="1">
      <c r="B85" s="17" t="str">
        <f t="shared" si="3"/>
        <v>DUNE F</v>
      </c>
      <c r="C85" s="16">
        <v>86</v>
      </c>
      <c r="D85" s="17">
        <v>93</v>
      </c>
      <c r="E85" s="18">
        <v>1222.715552696</v>
      </c>
      <c r="F85" s="17">
        <v>-27.15</v>
      </c>
    </row>
    <row r="86" spans="2:6" ht="12.75" customHeight="1">
      <c r="B86" s="17" t="str">
        <f t="shared" si="3"/>
        <v>DUNE F</v>
      </c>
      <c r="C86" s="16">
        <v>87</v>
      </c>
      <c r="D86" s="17">
        <v>94</v>
      </c>
      <c r="E86" s="18">
        <v>1239.6979218535</v>
      </c>
      <c r="F86" s="17">
        <v>-27.28</v>
      </c>
    </row>
    <row r="87" spans="2:6" ht="12.75" customHeight="1">
      <c r="B87" s="17" t="str">
        <f t="shared" si="3"/>
        <v>DUNE F</v>
      </c>
      <c r="C87" s="16">
        <v>88</v>
      </c>
      <c r="D87" s="17">
        <v>95</v>
      </c>
      <c r="E87" s="18">
        <v>1256.685284416</v>
      </c>
      <c r="F87" s="17">
        <v>-25.95</v>
      </c>
    </row>
    <row r="88" spans="2:6" ht="12.75" customHeight="1">
      <c r="B88" s="17" t="str">
        <f t="shared" si="3"/>
        <v>DUNE F</v>
      </c>
      <c r="C88" s="16">
        <v>89</v>
      </c>
      <c r="D88" s="17">
        <v>96</v>
      </c>
      <c r="E88" s="18">
        <v>1273.6763481335</v>
      </c>
      <c r="F88" s="17">
        <v>-25.77</v>
      </c>
    </row>
    <row r="89" spans="2:6" ht="12.75" customHeight="1">
      <c r="B89" s="17" t="str">
        <f t="shared" si="3"/>
        <v>DUNE F</v>
      </c>
      <c r="C89" s="16">
        <v>90</v>
      </c>
      <c r="D89" s="17">
        <v>97</v>
      </c>
      <c r="E89" s="18">
        <v>1290.669835</v>
      </c>
      <c r="F89" s="17">
        <v>-25.48</v>
      </c>
    </row>
    <row r="90" spans="2:6" ht="12.75" customHeight="1">
      <c r="B90" s="17" t="str">
        <f t="shared" si="3"/>
        <v>DUNE F</v>
      </c>
      <c r="C90" s="16">
        <v>91</v>
      </c>
      <c r="D90" s="17">
        <v>98</v>
      </c>
      <c r="E90" s="18">
        <v>1307.6644812535</v>
      </c>
      <c r="F90" s="17">
        <v>-26.12</v>
      </c>
    </row>
    <row r="91" spans="2:6" ht="12.75" customHeight="1">
      <c r="B91" s="17" t="str">
        <f t="shared" si="3"/>
        <v>DUNE F</v>
      </c>
      <c r="C91" s="16">
        <v>92</v>
      </c>
      <c r="D91" s="17">
        <v>99</v>
      </c>
      <c r="E91" s="18">
        <v>1324.659037376</v>
      </c>
      <c r="F91" s="17">
        <v>-27.35</v>
      </c>
    </row>
    <row r="92" spans="2:6" ht="12.75" customHeight="1">
      <c r="B92" s="17" t="str">
        <f t="shared" si="3"/>
        <v>DUNE F</v>
      </c>
      <c r="C92" s="16">
        <v>93</v>
      </c>
      <c r="D92" s="17">
        <v>100</v>
      </c>
      <c r="E92" s="18">
        <v>1341.6522680935</v>
      </c>
      <c r="F92" s="17">
        <v>-27.04</v>
      </c>
    </row>
    <row r="93" spans="2:6" ht="12.75" customHeight="1">
      <c r="B93" s="17" t="str">
        <f t="shared" si="3"/>
        <v>DUNE F</v>
      </c>
      <c r="C93" s="16">
        <v>94</v>
      </c>
      <c r="D93" s="17">
        <v>101</v>
      </c>
      <c r="E93" s="18">
        <v>1358.642952376</v>
      </c>
      <c r="F93" s="17">
        <v>-28.6</v>
      </c>
    </row>
    <row r="94" spans="2:6" ht="12.75" customHeight="1">
      <c r="B94" s="17" t="str">
        <f t="shared" si="3"/>
        <v>DUNE F</v>
      </c>
      <c r="C94" s="16">
        <v>95</v>
      </c>
      <c r="D94" s="17">
        <v>102</v>
      </c>
      <c r="E94" s="18">
        <v>1375.6298834375</v>
      </c>
      <c r="F94" s="17">
        <v>-30.16</v>
      </c>
    </row>
    <row r="95" spans="2:6" ht="12.75" customHeight="1">
      <c r="B95" s="17" t="str">
        <f t="shared" si="3"/>
        <v>DUNE F</v>
      </c>
      <c r="C95" s="16">
        <v>96</v>
      </c>
      <c r="D95" s="17">
        <v>103</v>
      </c>
      <c r="E95" s="18">
        <v>1392.611868736</v>
      </c>
      <c r="F95" s="17">
        <v>-27.44</v>
      </c>
    </row>
    <row r="96" spans="2:6" ht="12.75" customHeight="1">
      <c r="B96" s="17" t="str">
        <f t="shared" si="3"/>
        <v>DUNE F</v>
      </c>
      <c r="C96" s="16">
        <v>97</v>
      </c>
      <c r="D96" s="17">
        <v>104</v>
      </c>
      <c r="E96" s="18">
        <v>1409.5877299735</v>
      </c>
      <c r="F96" s="17">
        <v>-26.52</v>
      </c>
    </row>
    <row r="97" spans="2:6" ht="12.75" customHeight="1">
      <c r="B97" s="17" t="str">
        <f t="shared" si="3"/>
        <v>DUNE F</v>
      </c>
      <c r="C97" s="16">
        <v>98</v>
      </c>
      <c r="D97" s="17">
        <v>105</v>
      </c>
      <c r="E97" s="18">
        <v>1426.556303096</v>
      </c>
      <c r="F97" s="17">
        <v>-25.08</v>
      </c>
    </row>
    <row r="98" spans="2:6" ht="12.75" customHeight="1">
      <c r="B98" s="17" t="str">
        <f t="shared" si="3"/>
        <v>DUNE F</v>
      </c>
      <c r="C98" s="16">
        <v>99</v>
      </c>
      <c r="D98" s="17">
        <v>106</v>
      </c>
      <c r="E98" s="18">
        <v>1443.5164382935</v>
      </c>
      <c r="F98" s="17">
        <v>-24.81</v>
      </c>
    </row>
    <row r="99" spans="2:6" ht="12.75" customHeight="1">
      <c r="B99" s="17" t="str">
        <f aca="true" t="shared" si="4" ref="B99:B130">B98</f>
        <v>DUNE F</v>
      </c>
      <c r="C99" s="16">
        <v>100</v>
      </c>
      <c r="D99" s="17">
        <v>107</v>
      </c>
      <c r="E99" s="18">
        <v>1460.467</v>
      </c>
      <c r="F99" s="17">
        <v>-24.87</v>
      </c>
    </row>
    <row r="100" spans="2:6" ht="12.75" customHeight="1">
      <c r="B100" s="17" t="str">
        <f t="shared" si="4"/>
        <v>DUNE F</v>
      </c>
      <c r="C100" s="16">
        <v>101</v>
      </c>
      <c r="D100" s="17">
        <v>108</v>
      </c>
      <c r="E100" s="18">
        <v>1477.4068668935</v>
      </c>
      <c r="F100" s="17">
        <v>-24.18</v>
      </c>
    </row>
    <row r="101" spans="2:6" ht="12.75" customHeight="1">
      <c r="B101" s="17" t="str">
        <f t="shared" si="4"/>
        <v>DUNE F</v>
      </c>
      <c r="C101" s="16">
        <v>102</v>
      </c>
      <c r="D101" s="17">
        <v>109</v>
      </c>
      <c r="E101" s="18">
        <v>1494.334931896</v>
      </c>
      <c r="F101" s="17">
        <v>-25.13</v>
      </c>
    </row>
    <row r="102" spans="2:6" ht="12.75" customHeight="1">
      <c r="B102" s="17" t="str">
        <f t="shared" si="4"/>
        <v>DUNE F</v>
      </c>
      <c r="C102" s="16">
        <v>103</v>
      </c>
      <c r="D102" s="17">
        <v>110</v>
      </c>
      <c r="E102" s="18">
        <v>1511.2501021735</v>
      </c>
      <c r="F102" s="17">
        <v>-26.5</v>
      </c>
    </row>
    <row r="103" spans="2:6" ht="12.75" customHeight="1">
      <c r="B103" s="17" t="str">
        <f t="shared" si="4"/>
        <v>DUNE F</v>
      </c>
      <c r="C103" s="16">
        <v>104</v>
      </c>
      <c r="D103" s="17">
        <v>111</v>
      </c>
      <c r="E103" s="18">
        <v>1528.151299136</v>
      </c>
      <c r="F103" s="17">
        <v>-27.78</v>
      </c>
    </row>
    <row r="104" spans="2:6" ht="12.75" customHeight="1">
      <c r="B104" s="17" t="str">
        <f t="shared" si="4"/>
        <v>DUNE F</v>
      </c>
      <c r="C104" s="16">
        <v>105</v>
      </c>
      <c r="D104" s="17">
        <v>112</v>
      </c>
      <c r="E104" s="18">
        <v>1545.0374584375</v>
      </c>
      <c r="F104" s="17">
        <v>-28.18</v>
      </c>
    </row>
    <row r="105" spans="2:6" ht="12.75" customHeight="1">
      <c r="B105" s="17" t="str">
        <f t="shared" si="4"/>
        <v>DUNE F</v>
      </c>
      <c r="C105" s="16">
        <v>106</v>
      </c>
      <c r="D105" s="17">
        <v>113</v>
      </c>
      <c r="E105" s="18">
        <v>1561.907529976</v>
      </c>
      <c r="F105" s="17">
        <v>-27.24</v>
      </c>
    </row>
    <row r="106" spans="2:6" ht="12.75" customHeight="1">
      <c r="B106" s="17" t="str">
        <f t="shared" si="4"/>
        <v>DUNE F</v>
      </c>
      <c r="C106" s="16">
        <v>107</v>
      </c>
      <c r="D106" s="17">
        <v>114</v>
      </c>
      <c r="E106" s="18">
        <v>1578.7604778935</v>
      </c>
      <c r="F106" s="17">
        <v>-28.49</v>
      </c>
    </row>
    <row r="107" spans="2:6" ht="12.75" customHeight="1">
      <c r="B107" s="17" t="str">
        <f t="shared" si="4"/>
        <v>DUNE F</v>
      </c>
      <c r="C107" s="16">
        <v>108</v>
      </c>
      <c r="D107" s="17">
        <v>115</v>
      </c>
      <c r="E107" s="18">
        <v>1595.595280576</v>
      </c>
      <c r="F107" s="17">
        <v>-28.25</v>
      </c>
    </row>
    <row r="108" spans="2:6" ht="12.75" customHeight="1">
      <c r="B108" s="17" t="str">
        <f t="shared" si="4"/>
        <v>DUNE F</v>
      </c>
      <c r="C108" s="16">
        <v>109</v>
      </c>
      <c r="D108" s="17">
        <v>116</v>
      </c>
      <c r="E108" s="18">
        <v>1612.4109306535</v>
      </c>
      <c r="F108" s="17">
        <v>-27.77</v>
      </c>
    </row>
    <row r="109" spans="2:6" ht="12.75" customHeight="1">
      <c r="B109" s="17" t="str">
        <f t="shared" si="4"/>
        <v>DUNE F</v>
      </c>
      <c r="C109" s="16">
        <v>110</v>
      </c>
      <c r="D109" s="17">
        <v>117</v>
      </c>
      <c r="E109" s="18">
        <v>1629.206435</v>
      </c>
      <c r="F109" s="17">
        <v>-27.18</v>
      </c>
    </row>
    <row r="110" spans="2:6" ht="12.75" customHeight="1">
      <c r="B110" s="17" t="str">
        <f t="shared" si="4"/>
        <v>DUNE F</v>
      </c>
      <c r="C110" s="16">
        <v>111</v>
      </c>
      <c r="D110" s="17">
        <v>118</v>
      </c>
      <c r="E110" s="18">
        <v>1645.9808147335</v>
      </c>
      <c r="F110" s="17">
        <v>-28.08</v>
      </c>
    </row>
    <row r="111" spans="2:6" ht="12.75" customHeight="1">
      <c r="B111" s="17" t="str">
        <f t="shared" si="4"/>
        <v>DUNE F</v>
      </c>
      <c r="C111" s="16">
        <v>112</v>
      </c>
      <c r="D111" s="17">
        <v>119</v>
      </c>
      <c r="E111" s="18">
        <v>1662.733105216</v>
      </c>
      <c r="F111" s="17">
        <v>-27.79</v>
      </c>
    </row>
    <row r="112" spans="2:6" ht="12.75" customHeight="1">
      <c r="B112" s="17" t="str">
        <f t="shared" si="4"/>
        <v>DUNE F</v>
      </c>
      <c r="C112" s="16">
        <v>113</v>
      </c>
      <c r="D112" s="17">
        <v>120</v>
      </c>
      <c r="E112" s="18">
        <v>1679.4623560535</v>
      </c>
      <c r="F112" s="17">
        <v>-26.87</v>
      </c>
    </row>
    <row r="113" spans="2:6" ht="12.75" customHeight="1">
      <c r="B113" s="17" t="str">
        <f t="shared" si="4"/>
        <v>DUNE F</v>
      </c>
      <c r="C113" s="16">
        <v>114</v>
      </c>
      <c r="D113" s="17">
        <v>121</v>
      </c>
      <c r="E113" s="18">
        <v>1696.167631096</v>
      </c>
      <c r="F113" s="17">
        <v>-26.67</v>
      </c>
    </row>
    <row r="114" spans="2:6" ht="12.75" customHeight="1">
      <c r="B114" s="17" t="str">
        <f t="shared" si="4"/>
        <v>DUNE F</v>
      </c>
      <c r="C114" s="16">
        <v>115</v>
      </c>
      <c r="D114" s="17">
        <v>122</v>
      </c>
      <c r="E114" s="18">
        <v>1712.8480084375</v>
      </c>
      <c r="F114" s="17">
        <v>-26.87</v>
      </c>
    </row>
    <row r="115" spans="2:6" ht="12.75" customHeight="1">
      <c r="B115" s="17" t="str">
        <f t="shared" si="4"/>
        <v>DUNE F</v>
      </c>
      <c r="C115" s="16">
        <v>116</v>
      </c>
      <c r="D115" s="17">
        <v>123</v>
      </c>
      <c r="E115" s="18">
        <v>1729.502580416</v>
      </c>
      <c r="F115" s="17">
        <v>-27.02</v>
      </c>
    </row>
    <row r="116" spans="2:6" ht="12.75" customHeight="1">
      <c r="B116" s="17" t="str">
        <f t="shared" si="4"/>
        <v>DUNE F</v>
      </c>
      <c r="C116" s="16">
        <v>117</v>
      </c>
      <c r="D116" s="17">
        <v>124</v>
      </c>
      <c r="E116" s="18">
        <v>1746.1304536135</v>
      </c>
      <c r="F116" s="17">
        <v>-27.09</v>
      </c>
    </row>
    <row r="117" spans="2:6" ht="12.75" customHeight="1">
      <c r="B117" s="17" t="str">
        <f t="shared" si="4"/>
        <v>DUNE F</v>
      </c>
      <c r="C117" s="16">
        <v>118</v>
      </c>
      <c r="D117" s="17">
        <v>125</v>
      </c>
      <c r="E117" s="18">
        <v>1762.730748856</v>
      </c>
      <c r="F117" s="17">
        <v>-30.12</v>
      </c>
    </row>
    <row r="118" spans="2:6" ht="12.75" customHeight="1">
      <c r="B118" s="17" t="str">
        <f t="shared" si="4"/>
        <v>DUNE F</v>
      </c>
      <c r="C118" s="16">
        <v>119</v>
      </c>
      <c r="D118" s="17">
        <v>126</v>
      </c>
      <c r="E118" s="18">
        <v>1779.3026012135</v>
      </c>
      <c r="F118" s="17">
        <v>-29.24</v>
      </c>
    </row>
    <row r="119" spans="2:6" ht="12.75" customHeight="1">
      <c r="B119" s="17" t="str">
        <f t="shared" si="4"/>
        <v>DUNE F</v>
      </c>
      <c r="C119" s="16">
        <v>120</v>
      </c>
      <c r="D119" s="17">
        <v>127</v>
      </c>
      <c r="E119" s="18">
        <v>1795.84516</v>
      </c>
      <c r="F119" s="17">
        <v>-25.99</v>
      </c>
    </row>
    <row r="120" spans="2:6" ht="12.75" customHeight="1">
      <c r="B120" s="17" t="str">
        <f t="shared" si="4"/>
        <v>DUNE F</v>
      </c>
      <c r="C120" s="16">
        <v>121</v>
      </c>
      <c r="D120" s="17">
        <v>128</v>
      </c>
      <c r="E120" s="18">
        <v>1812.3575887735</v>
      </c>
      <c r="F120" s="17">
        <v>-25.57</v>
      </c>
    </row>
    <row r="121" spans="2:6" ht="12.75" customHeight="1">
      <c r="B121" s="17" t="str">
        <f t="shared" si="4"/>
        <v>DUNE F</v>
      </c>
      <c r="C121" s="16">
        <v>122</v>
      </c>
      <c r="D121" s="17">
        <v>129</v>
      </c>
      <c r="E121" s="18">
        <v>1828.839065336</v>
      </c>
      <c r="F121" s="17">
        <v>-25.33</v>
      </c>
    </row>
    <row r="122" spans="2:6" ht="12.75" customHeight="1">
      <c r="B122" s="17" t="str">
        <f t="shared" si="4"/>
        <v>DUNE F</v>
      </c>
      <c r="C122" s="16">
        <v>123</v>
      </c>
      <c r="D122" s="17">
        <v>130</v>
      </c>
      <c r="E122" s="18">
        <v>1845.2887817335</v>
      </c>
      <c r="F122" s="17">
        <v>-25.52</v>
      </c>
    </row>
    <row r="123" spans="2:6" ht="12.75" customHeight="1">
      <c r="B123" s="17" t="str">
        <f t="shared" si="4"/>
        <v>DUNE F</v>
      </c>
      <c r="C123" s="16">
        <v>124</v>
      </c>
      <c r="D123" s="17">
        <v>131</v>
      </c>
      <c r="E123" s="18">
        <v>1861.705944256</v>
      </c>
      <c r="F123" s="17">
        <v>-25.65</v>
      </c>
    </row>
    <row r="124" spans="2:6" ht="12.75" customHeight="1">
      <c r="B124" s="17" t="str">
        <f t="shared" si="4"/>
        <v>DUNE F</v>
      </c>
      <c r="C124" s="16">
        <v>125</v>
      </c>
      <c r="D124" s="17">
        <v>132</v>
      </c>
      <c r="E124" s="18">
        <v>1878.0897734375</v>
      </c>
      <c r="F124" s="17">
        <v>-25.38</v>
      </c>
    </row>
    <row r="125" spans="2:6" ht="12.75" customHeight="1">
      <c r="B125" s="17" t="str">
        <f t="shared" si="4"/>
        <v>DUNE F</v>
      </c>
      <c r="C125" s="16">
        <v>126</v>
      </c>
      <c r="D125" s="17">
        <v>133</v>
      </c>
      <c r="E125" s="18">
        <v>1894.439504056</v>
      </c>
      <c r="F125" s="17">
        <v>-25.67</v>
      </c>
    </row>
    <row r="126" spans="2:6" ht="12.75" customHeight="1">
      <c r="B126" s="17" t="str">
        <f t="shared" si="4"/>
        <v>DUNE F</v>
      </c>
      <c r="C126" s="16">
        <v>127</v>
      </c>
      <c r="D126" s="17">
        <v>134</v>
      </c>
      <c r="E126" s="18">
        <v>1910.7543851335</v>
      </c>
      <c r="F126" s="17">
        <v>-26.96</v>
      </c>
    </row>
    <row r="127" spans="2:6" ht="12.75" customHeight="1">
      <c r="B127" s="17" t="str">
        <f t="shared" si="4"/>
        <v>DUNE F</v>
      </c>
      <c r="C127" s="16">
        <v>128</v>
      </c>
      <c r="D127" s="17">
        <v>135</v>
      </c>
      <c r="E127" s="18">
        <v>1927.033679936</v>
      </c>
      <c r="F127" s="17">
        <v>-28.16</v>
      </c>
    </row>
    <row r="128" spans="2:6" ht="12.75" customHeight="1">
      <c r="B128" s="17" t="str">
        <f t="shared" si="4"/>
        <v>DUNE F</v>
      </c>
      <c r="C128" s="16">
        <v>129</v>
      </c>
      <c r="D128" s="17">
        <v>136</v>
      </c>
      <c r="E128" s="18">
        <v>1943.2766659735</v>
      </c>
      <c r="F128" s="17">
        <v>-28.67</v>
      </c>
    </row>
    <row r="129" spans="2:6" ht="12.75" customHeight="1">
      <c r="B129" s="17" t="str">
        <f t="shared" si="4"/>
        <v>DUNE F</v>
      </c>
      <c r="C129" s="16">
        <v>130</v>
      </c>
      <c r="D129" s="17">
        <v>137</v>
      </c>
      <c r="E129" s="18">
        <v>1959.482635</v>
      </c>
      <c r="F129" s="17">
        <v>-26.52</v>
      </c>
    </row>
    <row r="130" spans="2:6" ht="12.75" customHeight="1">
      <c r="B130" s="17" t="str">
        <f t="shared" si="4"/>
        <v>DUNE F</v>
      </c>
      <c r="C130" s="16">
        <v>131</v>
      </c>
      <c r="D130" s="17">
        <v>138</v>
      </c>
      <c r="E130" s="18">
        <v>1975.6508930135</v>
      </c>
      <c r="F130" s="17">
        <v>-25.4</v>
      </c>
    </row>
    <row r="131" spans="2:6" ht="12.75" customHeight="1">
      <c r="B131" s="17" t="str">
        <f aca="true" t="shared" si="5" ref="B131:B162">B130</f>
        <v>DUNE F</v>
      </c>
      <c r="C131" s="16">
        <v>132</v>
      </c>
      <c r="D131" s="17">
        <v>139</v>
      </c>
      <c r="E131" s="18">
        <v>1991.780760256</v>
      </c>
      <c r="F131" s="17">
        <v>-25.41</v>
      </c>
    </row>
    <row r="132" spans="2:6" ht="12.75" customHeight="1">
      <c r="B132" s="17" t="str">
        <f t="shared" si="5"/>
        <v>DUNE F</v>
      </c>
      <c r="C132" s="16">
        <v>133</v>
      </c>
      <c r="D132" s="17">
        <v>140</v>
      </c>
      <c r="E132" s="18">
        <v>2007.8715712135</v>
      </c>
      <c r="F132" s="17">
        <v>-25.65</v>
      </c>
    </row>
    <row r="133" spans="2:6" ht="12.75" customHeight="1">
      <c r="B133" s="17" t="str">
        <f t="shared" si="5"/>
        <v>DUNE F</v>
      </c>
      <c r="C133" s="16">
        <v>134</v>
      </c>
      <c r="D133" s="17">
        <v>141</v>
      </c>
      <c r="E133" s="18">
        <v>2023.922674616</v>
      </c>
      <c r="F133" s="17">
        <v>-25.26</v>
      </c>
    </row>
    <row r="134" spans="2:6" ht="12.75" customHeight="1">
      <c r="B134" s="17" t="str">
        <f t="shared" si="5"/>
        <v>DUNE F</v>
      </c>
      <c r="C134" s="16">
        <v>135</v>
      </c>
      <c r="D134" s="17">
        <v>142</v>
      </c>
      <c r="E134" s="18">
        <v>2039.9334334375</v>
      </c>
      <c r="F134" s="17">
        <v>-25.87</v>
      </c>
    </row>
    <row r="135" spans="2:6" ht="12.75" customHeight="1">
      <c r="B135" s="17" t="str">
        <f t="shared" si="5"/>
        <v>DUNE F</v>
      </c>
      <c r="C135" s="16">
        <v>136</v>
      </c>
      <c r="D135" s="17">
        <v>143</v>
      </c>
      <c r="E135" s="18">
        <v>2055.903224896</v>
      </c>
      <c r="F135" s="17">
        <v>-25.97</v>
      </c>
    </row>
    <row r="136" spans="2:6" ht="12.75" customHeight="1">
      <c r="B136" s="17" t="str">
        <f t="shared" si="5"/>
        <v>DUNE F</v>
      </c>
      <c r="C136" s="16">
        <v>137</v>
      </c>
      <c r="D136" s="17">
        <v>144</v>
      </c>
      <c r="E136" s="18">
        <v>2071.8314404535</v>
      </c>
      <c r="F136" s="17">
        <v>-26.37</v>
      </c>
    </row>
    <row r="137" spans="2:6" ht="12.75" customHeight="1">
      <c r="B137" s="17" t="str">
        <f t="shared" si="5"/>
        <v>DUNE F</v>
      </c>
      <c r="C137" s="16">
        <v>138</v>
      </c>
      <c r="D137" s="17">
        <v>145</v>
      </c>
      <c r="E137" s="18">
        <v>2087.717485816</v>
      </c>
      <c r="F137" s="17">
        <v>-26.57</v>
      </c>
    </row>
    <row r="138" spans="2:6" ht="12.75" customHeight="1">
      <c r="B138" s="17" t="str">
        <f t="shared" si="5"/>
        <v>DUNE F</v>
      </c>
      <c r="C138" s="16">
        <v>139</v>
      </c>
      <c r="D138" s="17">
        <v>146</v>
      </c>
      <c r="E138" s="18">
        <v>2103.5607809335</v>
      </c>
      <c r="F138" s="17">
        <v>-26.16</v>
      </c>
    </row>
    <row r="139" spans="2:6" ht="12.75" customHeight="1">
      <c r="B139" s="17" t="str">
        <f t="shared" si="5"/>
        <v>DUNE F</v>
      </c>
      <c r="C139" s="16">
        <v>140</v>
      </c>
      <c r="D139" s="17">
        <v>147</v>
      </c>
      <c r="E139" s="18">
        <v>2119.36076</v>
      </c>
      <c r="F139" s="17">
        <v>-25.34</v>
      </c>
    </row>
    <row r="140" spans="2:6" ht="12.75" customHeight="1">
      <c r="B140" s="17" t="str">
        <f t="shared" si="5"/>
        <v>DUNE F</v>
      </c>
      <c r="C140" s="16">
        <v>141</v>
      </c>
      <c r="D140" s="17">
        <v>148</v>
      </c>
      <c r="E140" s="18">
        <v>2135.1168714535</v>
      </c>
      <c r="F140" s="17">
        <v>-25.84</v>
      </c>
    </row>
    <row r="141" spans="2:6" ht="12.75" customHeight="1">
      <c r="B141" s="17" t="str">
        <f t="shared" si="5"/>
        <v>DUNE F</v>
      </c>
      <c r="C141" s="16">
        <v>142</v>
      </c>
      <c r="D141" s="17">
        <v>149</v>
      </c>
      <c r="E141" s="18">
        <v>2150.828577976</v>
      </c>
      <c r="F141" s="17">
        <v>-26.02</v>
      </c>
    </row>
    <row r="142" spans="2:6" ht="12.75" customHeight="1">
      <c r="B142" s="17" t="str">
        <f t="shared" si="5"/>
        <v>DUNE F</v>
      </c>
      <c r="C142" s="16">
        <v>143</v>
      </c>
      <c r="D142" s="17">
        <v>150</v>
      </c>
      <c r="E142" s="18">
        <v>2166.4953564935</v>
      </c>
      <c r="F142" s="17">
        <v>-25.65</v>
      </c>
    </row>
    <row r="143" spans="2:6" ht="12.75" customHeight="1">
      <c r="B143" s="17" t="str">
        <f t="shared" si="5"/>
        <v>DUNE F</v>
      </c>
      <c r="C143" s="16">
        <v>144</v>
      </c>
      <c r="D143" s="17">
        <v>151</v>
      </c>
      <c r="E143" s="18">
        <v>2182.116698176</v>
      </c>
      <c r="F143" s="17">
        <v>-25.58</v>
      </c>
    </row>
    <row r="144" spans="2:6" ht="12.75" customHeight="1">
      <c r="B144" s="17" t="str">
        <f t="shared" si="5"/>
        <v>DUNE F</v>
      </c>
      <c r="C144" s="16">
        <v>145</v>
      </c>
      <c r="D144" s="17">
        <v>152</v>
      </c>
      <c r="E144" s="18">
        <v>2197.6921084375</v>
      </c>
      <c r="F144" s="17">
        <v>-25.81</v>
      </c>
    </row>
    <row r="145" spans="2:6" ht="12.75" customHeight="1">
      <c r="B145" s="17" t="str">
        <f t="shared" si="5"/>
        <v>DUNE F</v>
      </c>
      <c r="C145" s="16">
        <v>146</v>
      </c>
      <c r="D145" s="17">
        <v>153</v>
      </c>
      <c r="E145" s="18">
        <v>2213.221106936</v>
      </c>
      <c r="F145" s="17">
        <v>-25.35</v>
      </c>
    </row>
    <row r="146" spans="2:6" ht="12.75" customHeight="1">
      <c r="B146" s="17" t="str">
        <f t="shared" si="5"/>
        <v>DUNE F</v>
      </c>
      <c r="C146" s="16">
        <v>147</v>
      </c>
      <c r="D146" s="17">
        <v>154</v>
      </c>
      <c r="E146" s="18">
        <v>2228.7032275735</v>
      </c>
      <c r="F146" s="17">
        <v>-24.68</v>
      </c>
    </row>
    <row r="147" spans="2:6" ht="12.75" customHeight="1">
      <c r="B147" s="17" t="str">
        <f t="shared" si="5"/>
        <v>DUNE F</v>
      </c>
      <c r="C147" s="16">
        <v>148</v>
      </c>
      <c r="D147" s="17">
        <v>155</v>
      </c>
      <c r="E147" s="18">
        <v>2244.138018496</v>
      </c>
      <c r="F147" s="17">
        <v>-23.9</v>
      </c>
    </row>
    <row r="148" spans="2:6" ht="12.75" customHeight="1">
      <c r="B148" s="17" t="str">
        <f t="shared" si="5"/>
        <v>DUNE F</v>
      </c>
      <c r="C148" s="16">
        <v>149</v>
      </c>
      <c r="D148" s="17">
        <v>156</v>
      </c>
      <c r="E148" s="18">
        <v>2259.5250420935</v>
      </c>
      <c r="F148" s="17">
        <v>-25.42</v>
      </c>
    </row>
    <row r="149" spans="2:6" ht="12.75" customHeight="1">
      <c r="B149" s="17" t="str">
        <f t="shared" si="5"/>
        <v>DUNE F</v>
      </c>
      <c r="C149" s="16">
        <v>150</v>
      </c>
      <c r="D149" s="17">
        <v>157</v>
      </c>
      <c r="E149" s="18">
        <v>2274.863875</v>
      </c>
      <c r="F149" s="17">
        <v>-26</v>
      </c>
    </row>
    <row r="150" spans="2:6" ht="12.75" customHeight="1">
      <c r="B150" s="17" t="str">
        <f t="shared" si="5"/>
        <v>DUNE F</v>
      </c>
      <c r="C150" s="16">
        <v>151</v>
      </c>
      <c r="D150" s="17">
        <v>158</v>
      </c>
      <c r="E150" s="18">
        <v>2290.1541080935</v>
      </c>
      <c r="F150" s="17">
        <v>-27.08</v>
      </c>
    </row>
    <row r="151" spans="2:6" ht="12.75" customHeight="1">
      <c r="B151" s="17" t="str">
        <f t="shared" si="5"/>
        <v>DUNE F</v>
      </c>
      <c r="C151" s="16">
        <v>152</v>
      </c>
      <c r="D151" s="17">
        <v>159</v>
      </c>
      <c r="E151" s="18">
        <v>2305.395346496</v>
      </c>
      <c r="F151" s="17">
        <v>-27.35</v>
      </c>
    </row>
    <row r="152" spans="2:6" ht="12.75" customHeight="1">
      <c r="B152" s="17" t="str">
        <f t="shared" si="5"/>
        <v>DUNE F</v>
      </c>
      <c r="C152" s="16">
        <v>153</v>
      </c>
      <c r="D152" s="17">
        <v>160</v>
      </c>
      <c r="E152" s="18">
        <v>2320.5872095735</v>
      </c>
      <c r="F152" s="17">
        <v>-26.58</v>
      </c>
    </row>
    <row r="153" spans="2:6" ht="12.75" customHeight="1">
      <c r="B153" s="17" t="str">
        <f t="shared" si="5"/>
        <v>DUNE F</v>
      </c>
      <c r="C153" s="16">
        <v>154</v>
      </c>
      <c r="D153" s="17">
        <v>161</v>
      </c>
      <c r="E153" s="18">
        <v>2335.729330936</v>
      </c>
      <c r="F153" s="17">
        <v>-26.56</v>
      </c>
    </row>
    <row r="154" spans="2:6" ht="12.75" customHeight="1">
      <c r="B154" s="17" t="str">
        <f t="shared" si="5"/>
        <v>DUNE F</v>
      </c>
      <c r="C154" s="16">
        <v>155</v>
      </c>
      <c r="D154" s="17">
        <v>162</v>
      </c>
      <c r="E154" s="18">
        <v>2350.8213584375</v>
      </c>
      <c r="F154" s="17">
        <v>-27.16</v>
      </c>
    </row>
    <row r="155" spans="2:6" ht="12.75" customHeight="1">
      <c r="B155" s="17" t="str">
        <f t="shared" si="5"/>
        <v>DUNE F</v>
      </c>
      <c r="C155" s="16">
        <v>156</v>
      </c>
      <c r="D155" s="17">
        <v>163</v>
      </c>
      <c r="E155" s="18">
        <v>2365.862954176</v>
      </c>
      <c r="F155" s="17">
        <v>-27.61</v>
      </c>
    </row>
    <row r="156" spans="2:6" ht="12.75" customHeight="1">
      <c r="B156" s="17" t="str">
        <f t="shared" si="5"/>
        <v>DUNE F</v>
      </c>
      <c r="C156" s="16">
        <v>157</v>
      </c>
      <c r="D156" s="17">
        <v>164</v>
      </c>
      <c r="E156" s="18">
        <v>2380.8537944935</v>
      </c>
      <c r="F156" s="17">
        <v>-28.18</v>
      </c>
    </row>
    <row r="157" spans="2:6" ht="12.75" customHeight="1">
      <c r="B157" s="17" t="str">
        <f t="shared" si="5"/>
        <v>DUNE F</v>
      </c>
      <c r="C157" s="16">
        <v>158</v>
      </c>
      <c r="D157" s="17">
        <v>165</v>
      </c>
      <c r="E157" s="18">
        <v>2395.793569976</v>
      </c>
      <c r="F157" s="17">
        <v>-27.4</v>
      </c>
    </row>
    <row r="158" spans="2:6" ht="12.75" customHeight="1">
      <c r="B158" s="17" t="str">
        <f t="shared" si="5"/>
        <v>DUNE F</v>
      </c>
      <c r="C158" s="16">
        <v>159</v>
      </c>
      <c r="D158" s="17">
        <v>166</v>
      </c>
      <c r="E158" s="18">
        <v>2410.6819854535</v>
      </c>
      <c r="F158" s="17">
        <v>-28.7</v>
      </c>
    </row>
    <row r="159" spans="2:6" ht="12.75" customHeight="1">
      <c r="B159" s="17" t="str">
        <f t="shared" si="5"/>
        <v>DUNE F</v>
      </c>
      <c r="C159" s="16">
        <v>160</v>
      </c>
      <c r="D159" s="17">
        <v>167</v>
      </c>
      <c r="E159" s="18">
        <v>2425.51876</v>
      </c>
      <c r="F159" s="17">
        <v>-27.12</v>
      </c>
    </row>
    <row r="160" spans="2:6" ht="12.75" customHeight="1">
      <c r="B160" s="17" t="str">
        <f t="shared" si="5"/>
        <v>DUNE F</v>
      </c>
      <c r="C160" s="16">
        <v>161</v>
      </c>
      <c r="D160" s="17">
        <v>168</v>
      </c>
      <c r="E160" s="18">
        <v>2440.3036269335</v>
      </c>
      <c r="F160" s="17">
        <v>-27.94</v>
      </c>
    </row>
    <row r="161" spans="2:6" ht="12.75" customHeight="1">
      <c r="B161" s="17" t="str">
        <f t="shared" si="5"/>
        <v>DUNE F</v>
      </c>
      <c r="C161" s="16">
        <v>162</v>
      </c>
      <c r="D161" s="17">
        <v>169</v>
      </c>
      <c r="E161" s="18">
        <v>2455.036333816</v>
      </c>
      <c r="F161" s="17">
        <v>-27.95</v>
      </c>
    </row>
    <row r="162" spans="2:6" ht="12.75" customHeight="1">
      <c r="B162" s="17" t="str">
        <f t="shared" si="5"/>
        <v>DUNE F</v>
      </c>
      <c r="C162" s="16">
        <v>163</v>
      </c>
      <c r="D162" s="17">
        <v>170</v>
      </c>
      <c r="E162" s="18">
        <v>2469.7166424535</v>
      </c>
      <c r="F162" s="17">
        <v>-28.23</v>
      </c>
    </row>
    <row r="163" spans="2:6" ht="12.75" customHeight="1">
      <c r="B163" s="17" t="str">
        <f aca="true" t="shared" si="6" ref="B163:B179">B162</f>
        <v>DUNE F</v>
      </c>
      <c r="C163" s="16">
        <v>164</v>
      </c>
      <c r="D163" s="17">
        <v>171</v>
      </c>
      <c r="E163" s="18">
        <v>2484.344328896</v>
      </c>
      <c r="F163" s="17">
        <v>-27.7</v>
      </c>
    </row>
    <row r="164" spans="2:6" ht="12.75" customHeight="1">
      <c r="B164" s="17" t="str">
        <f t="shared" si="6"/>
        <v>DUNE F</v>
      </c>
      <c r="C164" s="16">
        <v>165</v>
      </c>
      <c r="D164" s="17">
        <v>172</v>
      </c>
      <c r="E164" s="18">
        <v>2498.9191834375</v>
      </c>
      <c r="F164" s="17">
        <v>-26.99</v>
      </c>
    </row>
    <row r="165" spans="2:6" ht="12.75" customHeight="1">
      <c r="B165" s="17" t="str">
        <f t="shared" si="6"/>
        <v>DUNE F</v>
      </c>
      <c r="C165" s="16">
        <v>166</v>
      </c>
      <c r="D165" s="17">
        <v>173</v>
      </c>
      <c r="E165" s="18">
        <v>2513.441010616</v>
      </c>
      <c r="F165" s="17">
        <v>-25.91</v>
      </c>
    </row>
    <row r="166" spans="2:6" ht="12.75" customHeight="1">
      <c r="B166" s="17" t="str">
        <f t="shared" si="6"/>
        <v>DUNE F</v>
      </c>
      <c r="C166" s="16">
        <v>167</v>
      </c>
      <c r="D166" s="17">
        <v>174</v>
      </c>
      <c r="E166" s="18">
        <v>2527.9096292135</v>
      </c>
      <c r="F166" s="17">
        <v>-25.84</v>
      </c>
    </row>
    <row r="167" spans="2:6" ht="12.75" customHeight="1">
      <c r="B167" s="17" t="str">
        <f t="shared" si="6"/>
        <v>DUNE F</v>
      </c>
      <c r="C167" s="16">
        <v>168</v>
      </c>
      <c r="D167" s="17">
        <v>175</v>
      </c>
      <c r="E167" s="18">
        <v>2542.324872256</v>
      </c>
      <c r="F167" s="17">
        <v>-25.83</v>
      </c>
    </row>
    <row r="168" spans="2:6" ht="12.75" customHeight="1">
      <c r="B168" s="17" t="str">
        <f t="shared" si="6"/>
        <v>DUNE F</v>
      </c>
      <c r="C168" s="16">
        <v>169</v>
      </c>
      <c r="D168" s="17">
        <v>176</v>
      </c>
      <c r="E168" s="18">
        <v>2556.6865870135</v>
      </c>
      <c r="F168" s="17">
        <v>-26.23</v>
      </c>
    </row>
    <row r="169" spans="2:6" ht="12.75" customHeight="1">
      <c r="B169" s="17" t="str">
        <f t="shared" si="6"/>
        <v>DUNE F</v>
      </c>
      <c r="C169" s="16">
        <v>170</v>
      </c>
      <c r="D169" s="17">
        <v>177</v>
      </c>
      <c r="E169" s="18">
        <v>2570.994635</v>
      </c>
      <c r="F169" s="17">
        <v>-26.92</v>
      </c>
    </row>
    <row r="170" spans="2:6" ht="12.75" customHeight="1">
      <c r="B170" s="17" t="str">
        <f t="shared" si="6"/>
        <v>DUNE F</v>
      </c>
      <c r="C170" s="16">
        <v>171</v>
      </c>
      <c r="D170" s="17">
        <v>178</v>
      </c>
      <c r="E170" s="18">
        <v>2585.2488919735</v>
      </c>
      <c r="F170" s="17">
        <v>-26.83</v>
      </c>
    </row>
    <row r="171" spans="2:6" ht="12.75" customHeight="1">
      <c r="B171" s="17" t="str">
        <f t="shared" si="6"/>
        <v>DUNE F</v>
      </c>
      <c r="C171" s="16">
        <v>172</v>
      </c>
      <c r="D171" s="17">
        <v>179</v>
      </c>
      <c r="E171" s="18">
        <v>2599.449247936</v>
      </c>
      <c r="F171" s="17">
        <v>-27.37</v>
      </c>
    </row>
    <row r="172" spans="2:6" ht="12.75" customHeight="1">
      <c r="B172" s="17" t="str">
        <f t="shared" si="6"/>
        <v>DUNE F</v>
      </c>
      <c r="C172" s="16">
        <v>173</v>
      </c>
      <c r="D172" s="17">
        <v>180</v>
      </c>
      <c r="E172" s="18">
        <v>2613.5956071335</v>
      </c>
      <c r="F172" s="17">
        <v>-27.59</v>
      </c>
    </row>
    <row r="173" spans="2:6" ht="12.75" customHeight="1">
      <c r="B173" s="17" t="str">
        <f t="shared" si="6"/>
        <v>DUNE F</v>
      </c>
      <c r="C173" s="16">
        <v>174</v>
      </c>
      <c r="D173" s="17">
        <v>181</v>
      </c>
      <c r="E173" s="18">
        <v>2627.687888056</v>
      </c>
      <c r="F173" s="17">
        <v>-28.1</v>
      </c>
    </row>
    <row r="174" spans="2:6" ht="12.75" customHeight="1">
      <c r="B174" s="17" t="str">
        <f t="shared" si="6"/>
        <v>DUNE F</v>
      </c>
      <c r="C174" s="16">
        <v>175</v>
      </c>
      <c r="D174" s="17">
        <v>182</v>
      </c>
      <c r="E174" s="18">
        <v>2641.7260234375</v>
      </c>
      <c r="F174" s="17">
        <v>-27.59</v>
      </c>
    </row>
    <row r="175" spans="2:6" ht="12.75" customHeight="1">
      <c r="B175" s="17" t="str">
        <f t="shared" si="6"/>
        <v>DUNE F</v>
      </c>
      <c r="C175" s="16">
        <v>176</v>
      </c>
      <c r="D175" s="17">
        <v>183</v>
      </c>
      <c r="E175" s="18">
        <v>2655.709960256</v>
      </c>
      <c r="F175" s="17">
        <v>-26.34</v>
      </c>
    </row>
    <row r="176" spans="2:6" ht="12.75" customHeight="1">
      <c r="B176" s="17" t="str">
        <f t="shared" si="6"/>
        <v>DUNE F</v>
      </c>
      <c r="C176" s="16">
        <v>177</v>
      </c>
      <c r="D176" s="17">
        <v>184</v>
      </c>
      <c r="E176" s="18">
        <v>2669.6396597335</v>
      </c>
      <c r="F176" s="17">
        <v>-27.01</v>
      </c>
    </row>
    <row r="177" spans="2:6" ht="12.75" customHeight="1">
      <c r="B177" s="17" t="str">
        <f t="shared" si="6"/>
        <v>DUNE F</v>
      </c>
      <c r="C177" s="16">
        <v>178</v>
      </c>
      <c r="D177" s="17">
        <v>185</v>
      </c>
      <c r="E177" s="18">
        <v>2683.515097336</v>
      </c>
      <c r="F177" s="17">
        <v>-27.18</v>
      </c>
    </row>
    <row r="178" spans="2:6" ht="12.75" customHeight="1">
      <c r="B178" s="17" t="str">
        <f t="shared" si="6"/>
        <v>DUNE F</v>
      </c>
      <c r="C178" s="16">
        <v>179</v>
      </c>
      <c r="D178" s="17">
        <v>186</v>
      </c>
      <c r="E178" s="18">
        <v>2697.3362627735</v>
      </c>
      <c r="F178" s="17">
        <v>-27.63</v>
      </c>
    </row>
    <row r="179" spans="2:6" ht="12.75" customHeight="1">
      <c r="B179" s="17" t="str">
        <f t="shared" si="6"/>
        <v>DUNE F</v>
      </c>
      <c r="C179" s="16">
        <v>180</v>
      </c>
      <c r="D179" s="17">
        <v>187</v>
      </c>
      <c r="E179" s="18">
        <v>2711.10316</v>
      </c>
      <c r="F179" s="17">
        <v>-28.06</v>
      </c>
    </row>
    <row r="180" spans="2:6" ht="12.75" customHeight="1">
      <c r="B180" s="17" t="s">
        <v>120</v>
      </c>
      <c r="C180" s="16">
        <v>182.5</v>
      </c>
      <c r="E180" s="18">
        <v>2745.28313412109</v>
      </c>
      <c r="F180" s="17">
        <v>-28.58</v>
      </c>
    </row>
    <row r="181" spans="2:5" ht="12.75" customHeight="1">
      <c r="B181" s="17" t="str">
        <f aca="true" t="shared" si="7" ref="B181:B212">B180</f>
        <v>DUNE A</v>
      </c>
      <c r="C181" s="16">
        <v>184.5</v>
      </c>
      <c r="E181" s="18">
        <v>2772.38345051959</v>
      </c>
    </row>
    <row r="182" spans="2:6" ht="12.75" customHeight="1">
      <c r="B182" s="17" t="str">
        <f t="shared" si="7"/>
        <v>DUNE A</v>
      </c>
      <c r="C182" s="16">
        <v>185</v>
      </c>
      <c r="E182" s="18">
        <v>2779.1247584375</v>
      </c>
      <c r="F182" s="17">
        <v>-29.22</v>
      </c>
    </row>
    <row r="183" spans="2:5" ht="12.75" customHeight="1">
      <c r="B183" s="17" t="str">
        <f t="shared" si="7"/>
        <v>DUNE A</v>
      </c>
      <c r="C183" s="16">
        <v>185.5</v>
      </c>
      <c r="E183" s="18">
        <v>2785.85257979209</v>
      </c>
    </row>
    <row r="184" spans="2:5" ht="12.75" customHeight="1">
      <c r="B184" s="17" t="str">
        <f t="shared" si="7"/>
        <v>DUNE A</v>
      </c>
      <c r="C184" s="16">
        <v>188.5</v>
      </c>
      <c r="E184" s="18">
        <v>2825.93705311459</v>
      </c>
    </row>
    <row r="185" spans="2:6" ht="12.75" customHeight="1">
      <c r="B185" s="17" t="str">
        <f t="shared" si="7"/>
        <v>DUNE A</v>
      </c>
      <c r="C185" s="16">
        <v>189</v>
      </c>
      <c r="E185" s="18">
        <v>2832.5708687335</v>
      </c>
      <c r="F185" s="17">
        <v>-26.78</v>
      </c>
    </row>
    <row r="186" spans="2:5" ht="12.75" customHeight="1">
      <c r="B186" s="17" t="str">
        <f t="shared" si="7"/>
        <v>DUNE A</v>
      </c>
      <c r="C186" s="16">
        <v>189.5</v>
      </c>
      <c r="E186" s="18">
        <v>2839.19132281709</v>
      </c>
    </row>
    <row r="187" spans="2:6" ht="12.75" customHeight="1">
      <c r="B187" s="17" t="str">
        <f t="shared" si="7"/>
        <v>DUNE A</v>
      </c>
      <c r="C187" s="16">
        <v>191.5</v>
      </c>
      <c r="E187" s="18">
        <v>2865.53992984459</v>
      </c>
      <c r="F187" s="17">
        <v>-27.36</v>
      </c>
    </row>
    <row r="188" spans="2:6" ht="12.75" customHeight="1">
      <c r="B188" s="17" t="str">
        <f t="shared" si="7"/>
        <v>DUNE A</v>
      </c>
      <c r="C188" s="16">
        <v>192.5</v>
      </c>
      <c r="E188" s="18">
        <v>2878.63461693359</v>
      </c>
      <c r="F188" s="17">
        <v>-28.16</v>
      </c>
    </row>
    <row r="189" spans="2:6" ht="12.75" customHeight="1">
      <c r="B189" s="17" t="str">
        <f t="shared" si="7"/>
        <v>DUNE A</v>
      </c>
      <c r="C189" s="16">
        <v>194.5</v>
      </c>
      <c r="E189" s="18">
        <v>2904.66573950209</v>
      </c>
      <c r="F189" s="17">
        <v>-29.61</v>
      </c>
    </row>
    <row r="190" spans="2:6" ht="12.75" customHeight="1">
      <c r="B190" s="17" t="str">
        <f t="shared" si="7"/>
        <v>DUNE A</v>
      </c>
      <c r="C190" s="16">
        <v>195.5</v>
      </c>
      <c r="E190" s="18">
        <v>2917.60261020959</v>
      </c>
      <c r="F190" s="17">
        <v>-29.85</v>
      </c>
    </row>
    <row r="191" spans="2:6" ht="12.75" customHeight="1">
      <c r="B191" s="17" t="str">
        <f t="shared" si="7"/>
        <v>DUNE A</v>
      </c>
      <c r="C191" s="16">
        <v>200.5</v>
      </c>
      <c r="E191" s="18">
        <v>2981.5100444996</v>
      </c>
      <c r="F191" s="17">
        <v>-27.23</v>
      </c>
    </row>
    <row r="192" spans="2:6" ht="12.75" customHeight="1">
      <c r="B192" s="17" t="str">
        <f t="shared" si="7"/>
        <v>DUNE A</v>
      </c>
      <c r="C192" s="16">
        <v>201.5</v>
      </c>
      <c r="E192" s="18">
        <v>2994.13811949209</v>
      </c>
      <c r="F192" s="17">
        <v>-27.2</v>
      </c>
    </row>
    <row r="193" spans="2:6" ht="12.75" customHeight="1">
      <c r="B193" s="17" t="str">
        <f t="shared" si="7"/>
        <v>DUNE A</v>
      </c>
      <c r="C193" s="16">
        <v>202.5</v>
      </c>
      <c r="E193" s="18">
        <v>3006.71578099609</v>
      </c>
      <c r="F193" s="17">
        <v>-28.91</v>
      </c>
    </row>
    <row r="194" spans="2:6" ht="12.75" customHeight="1">
      <c r="B194" s="17" t="str">
        <f t="shared" si="7"/>
        <v>DUNE A</v>
      </c>
      <c r="C194" s="16">
        <v>204.5</v>
      </c>
      <c r="E194" s="18">
        <v>3031.72123253459</v>
      </c>
      <c r="F194" s="17">
        <v>-28.71</v>
      </c>
    </row>
    <row r="195" spans="2:5" ht="12.75" customHeight="1">
      <c r="B195" s="17" t="str">
        <f t="shared" si="7"/>
        <v>DUNE A</v>
      </c>
      <c r="C195" s="16">
        <v>205.5</v>
      </c>
      <c r="E195" s="18">
        <v>3044.14974267709</v>
      </c>
    </row>
    <row r="196" spans="2:6" ht="12.75" customHeight="1">
      <c r="B196" s="17" t="str">
        <f t="shared" si="7"/>
        <v>DUNE A</v>
      </c>
      <c r="C196" s="16">
        <v>207.5</v>
      </c>
      <c r="E196" s="18">
        <v>3068.86023880859</v>
      </c>
      <c r="F196" s="17">
        <v>-27.32</v>
      </c>
    </row>
    <row r="197" spans="2:6" ht="12.75" customHeight="1">
      <c r="B197" s="17" t="str">
        <f t="shared" si="7"/>
        <v>DUNE A</v>
      </c>
      <c r="C197" s="16">
        <v>209.5</v>
      </c>
      <c r="E197" s="18">
        <v>3093.37807838209</v>
      </c>
      <c r="F197" s="17">
        <v>-28.79</v>
      </c>
    </row>
    <row r="198" spans="2:5" ht="12.75" customHeight="1">
      <c r="B198" s="17" t="str">
        <f t="shared" si="7"/>
        <v>DUNE A</v>
      </c>
      <c r="C198" s="16">
        <v>210.5</v>
      </c>
      <c r="E198" s="18">
        <v>3105.56582124209</v>
      </c>
    </row>
    <row r="199" spans="2:6" ht="12.75" customHeight="1">
      <c r="B199" s="17" t="str">
        <f t="shared" si="7"/>
        <v>DUNE A</v>
      </c>
      <c r="C199" s="16">
        <v>212.5</v>
      </c>
      <c r="E199" s="18">
        <v>3129.80121630859</v>
      </c>
      <c r="F199" s="17">
        <v>-28.36</v>
      </c>
    </row>
    <row r="200" spans="2:6" ht="12.75" customHeight="1">
      <c r="B200" s="17" t="str">
        <f t="shared" si="7"/>
        <v>DUNE A</v>
      </c>
      <c r="C200" s="16">
        <v>217.5</v>
      </c>
      <c r="E200" s="18">
        <v>3189.59529349609</v>
      </c>
      <c r="F200" s="17">
        <v>-28.55</v>
      </c>
    </row>
    <row r="201" spans="2:5" ht="12.75" customHeight="1">
      <c r="B201" s="17" t="str">
        <f t="shared" si="7"/>
        <v>DUNE A</v>
      </c>
      <c r="C201" s="16">
        <v>218.5</v>
      </c>
      <c r="E201" s="18">
        <v>3201.4220866721</v>
      </c>
    </row>
    <row r="202" spans="2:6" ht="12.75" customHeight="1">
      <c r="B202" s="17" t="str">
        <f t="shared" si="7"/>
        <v>DUNE A</v>
      </c>
      <c r="C202" s="16">
        <v>222.5</v>
      </c>
      <c r="E202" s="18">
        <v>3248.30795287109</v>
      </c>
      <c r="F202" s="17">
        <v>-27.99</v>
      </c>
    </row>
    <row r="203" spans="2:6" ht="12.75" customHeight="1">
      <c r="B203" s="17" t="str">
        <f t="shared" si="7"/>
        <v>DUNE A</v>
      </c>
      <c r="C203" s="16">
        <v>224.5</v>
      </c>
      <c r="E203" s="18">
        <v>3271.50658274959</v>
      </c>
      <c r="F203" s="17">
        <v>-28.09</v>
      </c>
    </row>
    <row r="204" spans="2:5" ht="12.75" customHeight="1">
      <c r="B204" s="17" t="str">
        <f t="shared" si="7"/>
        <v>DUNE A</v>
      </c>
      <c r="C204" s="16">
        <v>225.5</v>
      </c>
      <c r="E204" s="18">
        <v>3283.04704176209</v>
      </c>
    </row>
    <row r="205" spans="2:6" ht="12.75" customHeight="1">
      <c r="B205" s="17" t="str">
        <f t="shared" si="7"/>
        <v>DUNE A</v>
      </c>
      <c r="C205" s="16">
        <v>227.5</v>
      </c>
      <c r="E205" s="18">
        <v>3306.0135794336</v>
      </c>
      <c r="F205" s="17">
        <v>-26.7</v>
      </c>
    </row>
    <row r="206" spans="2:6" ht="12.75" customHeight="1">
      <c r="B206" s="17" t="str">
        <f t="shared" si="7"/>
        <v>DUNE A</v>
      </c>
      <c r="C206" s="16">
        <v>232.5</v>
      </c>
      <c r="E206" s="18">
        <v>3362.79546068359</v>
      </c>
      <c r="F206" s="17">
        <v>-28.895</v>
      </c>
    </row>
    <row r="207" spans="2:6" ht="12.75" customHeight="1">
      <c r="B207" s="17" t="str">
        <f t="shared" si="7"/>
        <v>DUNE A</v>
      </c>
      <c r="C207" s="16">
        <v>234.5</v>
      </c>
      <c r="E207" s="18">
        <v>3385.26991593209</v>
      </c>
      <c r="F207" s="17">
        <v>-25.81</v>
      </c>
    </row>
    <row r="208" spans="2:5" ht="12.75" customHeight="1">
      <c r="B208" s="17" t="str">
        <f t="shared" si="7"/>
        <v>DUNE A</v>
      </c>
      <c r="C208" s="16">
        <v>235.5</v>
      </c>
      <c r="E208" s="18">
        <v>3396.45917237959</v>
      </c>
    </row>
    <row r="209" spans="2:6" ht="12.75" customHeight="1">
      <c r="B209" s="17" t="str">
        <f t="shared" si="7"/>
        <v>DUNE A</v>
      </c>
      <c r="C209" s="16">
        <v>239.5</v>
      </c>
      <c r="E209" s="18">
        <v>3440.91542710459</v>
      </c>
      <c r="F209" s="17">
        <v>-28.67</v>
      </c>
    </row>
    <row r="210" spans="2:5" ht="12.75" customHeight="1">
      <c r="B210" s="17" t="str">
        <f t="shared" si="7"/>
        <v>DUNE A</v>
      </c>
      <c r="C210" s="16">
        <v>240.5</v>
      </c>
      <c r="E210" s="18">
        <v>3451.95851976959</v>
      </c>
    </row>
    <row r="211" spans="2:6" ht="12.75" customHeight="1">
      <c r="B211" s="17" t="str">
        <f t="shared" si="7"/>
        <v>DUNE A</v>
      </c>
      <c r="C211" s="16">
        <v>242.5</v>
      </c>
      <c r="E211" s="18">
        <v>3473.96564974609</v>
      </c>
      <c r="F211" s="17">
        <v>-26.06</v>
      </c>
    </row>
    <row r="212" spans="2:6" ht="12.75" customHeight="1">
      <c r="B212" s="17" t="str">
        <f t="shared" si="7"/>
        <v>DUNE A</v>
      </c>
      <c r="C212" s="16">
        <v>244.5</v>
      </c>
      <c r="E212" s="18">
        <v>3495.8734051646</v>
      </c>
      <c r="F212" s="17">
        <v>-28.89</v>
      </c>
    </row>
    <row r="213" spans="2:5" ht="12.75" customHeight="1">
      <c r="B213" s="17" t="str">
        <f aca="true" t="shared" si="8" ref="B213:B244">B212</f>
        <v>DUNE A</v>
      </c>
      <c r="C213" s="16">
        <v>245.5</v>
      </c>
      <c r="E213" s="18">
        <v>3506.7923330471</v>
      </c>
    </row>
    <row r="214" spans="2:6" ht="12.75" customHeight="1">
      <c r="B214" s="17" t="str">
        <f t="shared" si="8"/>
        <v>DUNE A</v>
      </c>
      <c r="C214" s="16">
        <v>247.5</v>
      </c>
      <c r="E214" s="18">
        <v>3528.5650450586</v>
      </c>
      <c r="F214" s="17">
        <v>-29.79</v>
      </c>
    </row>
    <row r="215" spans="2:6" ht="12.75" customHeight="1">
      <c r="B215" s="17" t="str">
        <f t="shared" si="8"/>
        <v>DUNE A</v>
      </c>
      <c r="C215" s="16">
        <v>250.5</v>
      </c>
      <c r="E215" s="18">
        <v>3561.07594871209</v>
      </c>
      <c r="F215" s="17">
        <v>-29.27</v>
      </c>
    </row>
    <row r="216" spans="2:6" ht="12.75" customHeight="1">
      <c r="B216" s="17" t="str">
        <f t="shared" si="8"/>
        <v>DUNE A</v>
      </c>
      <c r="C216" s="16">
        <v>252.5</v>
      </c>
      <c r="E216" s="18">
        <v>3582.66287005859</v>
      </c>
      <c r="F216" s="17">
        <v>-28.45</v>
      </c>
    </row>
    <row r="217" spans="2:6" ht="12.75" customHeight="1">
      <c r="B217" s="17" t="str">
        <f t="shared" si="8"/>
        <v>DUNE A</v>
      </c>
      <c r="C217" s="16">
        <v>253.5</v>
      </c>
      <c r="E217" s="18">
        <v>3593.43333633709</v>
      </c>
      <c r="F217" s="17">
        <v>-30.11</v>
      </c>
    </row>
    <row r="218" spans="2:5" ht="12.75" customHeight="1">
      <c r="B218" s="17" t="str">
        <f t="shared" si="8"/>
        <v>DUNE A</v>
      </c>
      <c r="C218" s="16">
        <v>254.5</v>
      </c>
      <c r="E218" s="18">
        <v>3604.18988844709</v>
      </c>
    </row>
    <row r="219" spans="2:6" ht="12.75" customHeight="1">
      <c r="B219" s="17" t="str">
        <f t="shared" si="8"/>
        <v>DUNE A</v>
      </c>
      <c r="C219" s="16">
        <v>258.5</v>
      </c>
      <c r="E219" s="18">
        <v>3647.09875638209</v>
      </c>
      <c r="F219" s="17">
        <v>-27.54</v>
      </c>
    </row>
    <row r="220" spans="2:6" ht="12.75" customHeight="1">
      <c r="B220" s="17" t="str">
        <f t="shared" si="8"/>
        <v>DUNE A</v>
      </c>
      <c r="C220" s="16">
        <v>260.5</v>
      </c>
      <c r="E220" s="18">
        <v>3668.49844570459</v>
      </c>
      <c r="F220" s="17">
        <v>-29.42</v>
      </c>
    </row>
    <row r="221" spans="2:5" ht="12.75" customHeight="1">
      <c r="B221" s="17" t="str">
        <f t="shared" si="8"/>
        <v>DUNE A</v>
      </c>
      <c r="C221" s="16">
        <v>261.5</v>
      </c>
      <c r="E221" s="18">
        <v>3679.1886188271</v>
      </c>
    </row>
    <row r="222" spans="2:6" ht="12.75" customHeight="1">
      <c r="B222" s="17" t="str">
        <f t="shared" si="8"/>
        <v>DUNE A</v>
      </c>
      <c r="C222" s="16">
        <v>262.5</v>
      </c>
      <c r="E222" s="18">
        <v>3689.87391162109</v>
      </c>
      <c r="F222" s="17">
        <v>-27.56</v>
      </c>
    </row>
    <row r="223" spans="2:6" ht="12.75" customHeight="1">
      <c r="B223" s="17" t="str">
        <f t="shared" si="8"/>
        <v>DUNE A</v>
      </c>
      <c r="C223" s="16">
        <v>264.5</v>
      </c>
      <c r="E223" s="18">
        <v>3711.23464377959</v>
      </c>
      <c r="F223" s="17">
        <v>-28.46</v>
      </c>
    </row>
    <row r="224" spans="2:5" ht="12.75" customHeight="1">
      <c r="B224" s="17" t="str">
        <f t="shared" si="8"/>
        <v>DUNE A</v>
      </c>
      <c r="C224" s="16">
        <v>265.5</v>
      </c>
      <c r="E224" s="18">
        <v>3721.91251253209</v>
      </c>
    </row>
    <row r="225" spans="2:6" ht="12.75" customHeight="1">
      <c r="B225" s="17" t="str">
        <f t="shared" si="8"/>
        <v>DUNE A</v>
      </c>
      <c r="C225" s="16">
        <v>269.5</v>
      </c>
      <c r="E225" s="18">
        <v>3764.63634627709</v>
      </c>
      <c r="F225" s="17">
        <v>-31.41</v>
      </c>
    </row>
    <row r="226" spans="2:5" ht="12.75" customHeight="1">
      <c r="B226" s="17" t="str">
        <f t="shared" si="8"/>
        <v>DUNE A</v>
      </c>
      <c r="C226" s="16">
        <v>270.5</v>
      </c>
      <c r="E226" s="18">
        <v>3775.3267527471</v>
      </c>
    </row>
    <row r="227" spans="2:6" ht="12.75" customHeight="1">
      <c r="B227" s="17" t="str">
        <f t="shared" si="8"/>
        <v>DUNE A</v>
      </c>
      <c r="C227" s="16">
        <v>272.5</v>
      </c>
      <c r="E227" s="18">
        <v>3796.72800443359</v>
      </c>
      <c r="F227" s="17">
        <v>-30.31</v>
      </c>
    </row>
    <row r="228" spans="2:6" ht="12.75" customHeight="1">
      <c r="B228" s="17" t="str">
        <f t="shared" si="8"/>
        <v>DUNE A</v>
      </c>
      <c r="C228" s="16">
        <v>277.5</v>
      </c>
      <c r="E228" s="18">
        <v>3850.41302787109</v>
      </c>
      <c r="F228" s="17">
        <v>-29.05</v>
      </c>
    </row>
    <row r="229" spans="2:6" ht="12.75" customHeight="1">
      <c r="B229" s="17" t="str">
        <f t="shared" si="8"/>
        <v>DUNE A</v>
      </c>
      <c r="C229" s="16">
        <v>278.5</v>
      </c>
      <c r="E229" s="18">
        <v>3861.19221393709</v>
      </c>
      <c r="F229" s="17">
        <v>-28.74</v>
      </c>
    </row>
    <row r="230" spans="2:6" ht="12.75" customHeight="1">
      <c r="B230" s="17" t="str">
        <f t="shared" si="8"/>
        <v>DUNE A</v>
      </c>
      <c r="C230" s="16">
        <v>280.5</v>
      </c>
      <c r="E230" s="18">
        <v>3882.80405183959</v>
      </c>
      <c r="F230" s="17">
        <v>-28.92</v>
      </c>
    </row>
    <row r="231" spans="2:6" ht="12.75" customHeight="1">
      <c r="B231" s="17" t="str">
        <f t="shared" si="8"/>
        <v>DUNE A</v>
      </c>
      <c r="C231" s="16">
        <v>282.5</v>
      </c>
      <c r="E231" s="18">
        <v>3904.49681849609</v>
      </c>
      <c r="F231" s="17">
        <v>-32.03</v>
      </c>
    </row>
    <row r="232" spans="2:6" ht="12.75" customHeight="1">
      <c r="B232" s="17" t="str">
        <f t="shared" si="8"/>
        <v>DUNE A</v>
      </c>
      <c r="C232" s="16">
        <v>284.5</v>
      </c>
      <c r="E232" s="18">
        <v>3926.28228259459</v>
      </c>
      <c r="F232" s="17">
        <v>-30.86</v>
      </c>
    </row>
    <row r="233" spans="2:5" ht="12.75" customHeight="1">
      <c r="B233" s="17" t="str">
        <f t="shared" si="8"/>
        <v>DUNE A</v>
      </c>
      <c r="C233" s="16">
        <v>285.5</v>
      </c>
      <c r="E233" s="18">
        <v>3937.2135162171</v>
      </c>
    </row>
    <row r="234" spans="2:6" ht="12.75" customHeight="1">
      <c r="B234" s="17" t="str">
        <f t="shared" si="8"/>
        <v>DUNE A</v>
      </c>
      <c r="C234" s="16">
        <v>290</v>
      </c>
      <c r="E234" s="18">
        <v>3986.769035</v>
      </c>
      <c r="F234" s="17">
        <v>-30.34</v>
      </c>
    </row>
    <row r="235" spans="2:6" ht="12.75" customHeight="1">
      <c r="B235" s="17" t="str">
        <f t="shared" si="8"/>
        <v>DUNE A</v>
      </c>
      <c r="C235" s="16">
        <v>292</v>
      </c>
      <c r="E235" s="18">
        <v>4009.010819776</v>
      </c>
      <c r="F235" s="17">
        <v>-30.03</v>
      </c>
    </row>
    <row r="236" spans="2:5" ht="12.75" customHeight="1">
      <c r="B236" s="17" t="str">
        <f t="shared" si="8"/>
        <v>DUNE A</v>
      </c>
      <c r="C236" s="16">
        <v>294</v>
      </c>
      <c r="E236" s="18">
        <v>4031.404315576</v>
      </c>
    </row>
    <row r="237" spans="2:6" ht="12.75" customHeight="1">
      <c r="B237" s="17" t="str">
        <f t="shared" si="8"/>
        <v>DUNE A</v>
      </c>
      <c r="C237" s="16">
        <v>295</v>
      </c>
      <c r="E237" s="18">
        <v>4042.6620334375</v>
      </c>
      <c r="F237" s="17">
        <v>-28.89</v>
      </c>
    </row>
    <row r="238" spans="2:5" ht="12.75" customHeight="1">
      <c r="B238" s="17" t="str">
        <f t="shared" si="8"/>
        <v>DUNE A</v>
      </c>
      <c r="C238" s="16">
        <v>296</v>
      </c>
      <c r="E238" s="18">
        <v>4053.962601536</v>
      </c>
    </row>
    <row r="239" spans="2:6" ht="12.75" customHeight="1">
      <c r="B239" s="17" t="str">
        <f t="shared" si="8"/>
        <v>DUNE A</v>
      </c>
      <c r="C239" s="16">
        <v>302</v>
      </c>
      <c r="E239" s="18">
        <v>4122.760410296</v>
      </c>
      <c r="F239" s="17">
        <v>-30.87</v>
      </c>
    </row>
    <row r="240" spans="2:5" ht="12.75" customHeight="1">
      <c r="B240" s="17" t="str">
        <f t="shared" si="8"/>
        <v>DUNE A</v>
      </c>
      <c r="C240" s="16">
        <v>304</v>
      </c>
      <c r="E240" s="18">
        <v>4146.113206336</v>
      </c>
    </row>
    <row r="241" spans="2:6" ht="12.75" customHeight="1">
      <c r="B241" s="17" t="str">
        <f t="shared" si="8"/>
        <v>DUNE A</v>
      </c>
      <c r="C241" s="16">
        <v>305</v>
      </c>
      <c r="E241" s="18">
        <v>4157.8763084375</v>
      </c>
      <c r="F241" s="17">
        <v>-28.29</v>
      </c>
    </row>
    <row r="242" spans="2:5" ht="12.75" customHeight="1">
      <c r="B242" s="17" t="str">
        <f t="shared" si="8"/>
        <v>DUNE A</v>
      </c>
      <c r="C242" s="16">
        <v>306</v>
      </c>
      <c r="E242" s="18">
        <v>4169.699606776</v>
      </c>
    </row>
    <row r="243" spans="2:6" ht="12.75" customHeight="1">
      <c r="B243" s="17" t="str">
        <f t="shared" si="8"/>
        <v>DUNE A</v>
      </c>
      <c r="C243" s="16">
        <v>312</v>
      </c>
      <c r="E243" s="18">
        <v>4242.006039616</v>
      </c>
      <c r="F243" s="17">
        <v>-30.67</v>
      </c>
    </row>
    <row r="244" spans="2:5" ht="12.75" customHeight="1">
      <c r="B244" s="17" t="str">
        <f t="shared" si="8"/>
        <v>DUNE A</v>
      </c>
      <c r="C244" s="16">
        <v>314</v>
      </c>
      <c r="E244" s="18">
        <v>4266.67360229601</v>
      </c>
    </row>
    <row r="245" spans="2:6" ht="12.75" customHeight="1">
      <c r="B245" s="17" t="str">
        <f aca="true" t="shared" si="9" ref="B245:B276">B244</f>
        <v>DUNE A</v>
      </c>
      <c r="C245" s="16">
        <v>315</v>
      </c>
      <c r="E245" s="18">
        <v>4279.1219584375</v>
      </c>
      <c r="F245" s="17">
        <v>-31.04</v>
      </c>
    </row>
    <row r="246" spans="2:6" ht="12.75" customHeight="1">
      <c r="B246" s="17" t="str">
        <f t="shared" si="9"/>
        <v>DUNE A</v>
      </c>
      <c r="C246" s="16">
        <v>322.5</v>
      </c>
      <c r="E246" s="18">
        <v>4375.13808724609</v>
      </c>
      <c r="F246" s="17">
        <v>-28.835</v>
      </c>
    </row>
    <row r="247" spans="2:6" ht="12.75" customHeight="1">
      <c r="B247" s="17" t="str">
        <f t="shared" si="9"/>
        <v>DUNE A</v>
      </c>
      <c r="C247" s="16">
        <v>324</v>
      </c>
      <c r="E247" s="18">
        <v>4394.948299456</v>
      </c>
      <c r="F247" s="17">
        <v>-32.19</v>
      </c>
    </row>
    <row r="248" spans="2:6" ht="12.75" customHeight="1">
      <c r="B248" s="17" t="str">
        <f t="shared" si="9"/>
        <v>DUNE A</v>
      </c>
      <c r="C248" s="16">
        <v>328</v>
      </c>
      <c r="E248" s="18">
        <v>4448.862569536</v>
      </c>
      <c r="F248" s="17">
        <v>-29.25</v>
      </c>
    </row>
    <row r="249" spans="2:6" ht="12.75" customHeight="1">
      <c r="B249" s="17" t="str">
        <f t="shared" si="9"/>
        <v>DUNE A</v>
      </c>
      <c r="C249" s="16">
        <v>332</v>
      </c>
      <c r="E249" s="18">
        <v>4504.465086656</v>
      </c>
      <c r="F249" s="17">
        <v>-29.89</v>
      </c>
    </row>
    <row r="250" spans="2:5" ht="12.75" customHeight="1">
      <c r="B250" s="17" t="str">
        <f t="shared" si="9"/>
        <v>DUNE A</v>
      </c>
      <c r="C250" s="16">
        <v>334</v>
      </c>
      <c r="E250" s="18">
        <v>4532.942533816</v>
      </c>
    </row>
    <row r="251" spans="2:6" ht="12.75" customHeight="1">
      <c r="B251" s="17" t="str">
        <f t="shared" si="9"/>
        <v>DUNE A</v>
      </c>
      <c r="C251" s="16">
        <v>335</v>
      </c>
      <c r="E251" s="18">
        <v>4547.3579834375</v>
      </c>
      <c r="F251" s="17">
        <v>-28.75</v>
      </c>
    </row>
    <row r="252" spans="2:5" ht="12.75" customHeight="1">
      <c r="B252" s="17" t="str">
        <f t="shared" si="9"/>
        <v>DUNE A</v>
      </c>
      <c r="C252" s="16">
        <v>336</v>
      </c>
      <c r="E252" s="18">
        <v>4561.894213696</v>
      </c>
    </row>
    <row r="253" spans="2:6" ht="12.75" customHeight="1">
      <c r="B253" s="17" t="str">
        <f t="shared" si="9"/>
        <v>DUNE A</v>
      </c>
      <c r="C253" s="16">
        <v>340</v>
      </c>
      <c r="E253" s="18">
        <v>4621.29196000001</v>
      </c>
      <c r="F253" s="17">
        <v>-28.57</v>
      </c>
    </row>
    <row r="254" spans="2:6" ht="12.75" customHeight="1">
      <c r="B254" s="17" t="str">
        <f t="shared" si="9"/>
        <v>DUNE A</v>
      </c>
      <c r="C254" s="16">
        <v>342</v>
      </c>
      <c r="E254" s="18">
        <v>4651.774440376</v>
      </c>
      <c r="F254" s="17">
        <v>-30.46</v>
      </c>
    </row>
    <row r="255" spans="2:6" ht="12.75" customHeight="1">
      <c r="B255" s="17" t="str">
        <f t="shared" si="9"/>
        <v>DUNE A</v>
      </c>
      <c r="C255" s="16">
        <v>346</v>
      </c>
      <c r="E255" s="18">
        <v>4714.399359736</v>
      </c>
      <c r="F255" s="17">
        <v>-30.85</v>
      </c>
    </row>
    <row r="256" spans="2:6" ht="12.75" customHeight="1">
      <c r="B256" s="17" t="str">
        <f t="shared" si="9"/>
        <v>DUNE A</v>
      </c>
      <c r="C256" s="16">
        <v>350</v>
      </c>
      <c r="E256" s="18">
        <v>4779.363875</v>
      </c>
      <c r="F256" s="17">
        <v>-29.5</v>
      </c>
    </row>
    <row r="257" spans="2:6" ht="12.75" customHeight="1">
      <c r="B257" s="17" t="str">
        <f t="shared" si="9"/>
        <v>DUNE A</v>
      </c>
      <c r="C257" s="16">
        <v>352</v>
      </c>
      <c r="E257" s="18">
        <v>4812.771704896</v>
      </c>
      <c r="F257" s="17">
        <v>-29.555</v>
      </c>
    </row>
    <row r="258" spans="2:6" ht="12.75" customHeight="1">
      <c r="B258" s="17" t="str">
        <f t="shared" si="9"/>
        <v>DUNE A</v>
      </c>
      <c r="C258" s="16">
        <v>354</v>
      </c>
      <c r="E258" s="18">
        <v>4846.822758136</v>
      </c>
      <c r="F258" s="17">
        <v>-31.52</v>
      </c>
    </row>
    <row r="259" spans="2:6" ht="12.75" customHeight="1">
      <c r="B259" s="17" t="str">
        <f t="shared" si="9"/>
        <v>DUNE A</v>
      </c>
      <c r="C259" s="16">
        <v>360</v>
      </c>
      <c r="E259" s="18">
        <v>4953.03556</v>
      </c>
      <c r="F259" s="17">
        <v>-30.79</v>
      </c>
    </row>
    <row r="260" spans="2:6" ht="12.75" customHeight="1">
      <c r="B260" s="17" t="str">
        <f t="shared" si="9"/>
        <v>DUNE A</v>
      </c>
      <c r="C260" s="16">
        <v>362</v>
      </c>
      <c r="E260" s="18">
        <v>4989.860948216</v>
      </c>
      <c r="F260" s="17">
        <v>-29.92</v>
      </c>
    </row>
    <row r="261" spans="2:6" ht="12.75" customHeight="1">
      <c r="B261" s="17" t="str">
        <f t="shared" si="9"/>
        <v>DUNE A</v>
      </c>
      <c r="C261" s="16">
        <v>364</v>
      </c>
      <c r="E261" s="18">
        <v>5027.431420096</v>
      </c>
      <c r="F261" s="17">
        <v>-31.06</v>
      </c>
    </row>
    <row r="262" spans="2:6" ht="12.75" customHeight="1">
      <c r="B262" s="17" t="str">
        <f t="shared" si="9"/>
        <v>DUNE A</v>
      </c>
      <c r="C262" s="16">
        <v>368</v>
      </c>
      <c r="E262" s="18">
        <v>5104.892065856</v>
      </c>
      <c r="F262" s="17">
        <v>-29.64</v>
      </c>
    </row>
    <row r="263" spans="2:6" ht="12.75" customHeight="1">
      <c r="B263" s="17" t="str">
        <f t="shared" si="9"/>
        <v>DUNE A</v>
      </c>
      <c r="C263" s="16">
        <v>372</v>
      </c>
      <c r="E263" s="18">
        <v>5185.588678336</v>
      </c>
      <c r="F263" s="17">
        <v>-30.82</v>
      </c>
    </row>
    <row r="264" spans="2:5" ht="12.75" customHeight="1">
      <c r="B264" s="17" t="str">
        <f t="shared" si="9"/>
        <v>DUNE A</v>
      </c>
      <c r="C264" s="16">
        <v>374</v>
      </c>
      <c r="E264" s="18">
        <v>5227.204963256</v>
      </c>
    </row>
    <row r="265" spans="2:6" ht="12.75" customHeight="1">
      <c r="B265" s="17" t="str">
        <f t="shared" si="9"/>
        <v>DUNE A</v>
      </c>
      <c r="C265" s="16">
        <v>375</v>
      </c>
      <c r="E265" s="18">
        <v>5248.3397734375</v>
      </c>
      <c r="F265" s="17">
        <v>-29.64</v>
      </c>
    </row>
    <row r="266" spans="2:5" ht="12.75" customHeight="1">
      <c r="B266" s="17" t="str">
        <f t="shared" si="9"/>
        <v>DUNE A</v>
      </c>
      <c r="C266" s="16">
        <v>376</v>
      </c>
      <c r="E266" s="18">
        <v>5269.696085056</v>
      </c>
    </row>
    <row r="267" spans="2:5" ht="12.75" customHeight="1">
      <c r="B267" s="17" t="str">
        <f t="shared" si="9"/>
        <v>DUNE A</v>
      </c>
      <c r="C267" s="16">
        <v>378</v>
      </c>
      <c r="E267" s="18">
        <v>5313.08446693601</v>
      </c>
    </row>
    <row r="268" spans="2:6" ht="12.75" customHeight="1">
      <c r="B268" s="17" t="str">
        <f t="shared" si="9"/>
        <v>DUNE A</v>
      </c>
      <c r="C268" s="16">
        <v>379</v>
      </c>
      <c r="E268" s="18">
        <v>5335.1221999735</v>
      </c>
      <c r="F268" s="17">
        <v>-30.64</v>
      </c>
    </row>
    <row r="269" spans="2:6" ht="12.75" customHeight="1">
      <c r="B269" s="17" t="str">
        <f t="shared" si="9"/>
        <v>DUNE A</v>
      </c>
      <c r="C269" s="16">
        <v>380</v>
      </c>
      <c r="E269" s="18">
        <v>5357.39276</v>
      </c>
      <c r="F269" s="17">
        <v>-30.47</v>
      </c>
    </row>
    <row r="270" spans="2:6" ht="12.75" customHeight="1">
      <c r="B270" s="17" t="str">
        <f t="shared" si="9"/>
        <v>DUNE A</v>
      </c>
      <c r="C270" s="16">
        <v>382</v>
      </c>
      <c r="E270" s="18">
        <v>5402.643843256</v>
      </c>
      <c r="F270" s="17">
        <v>-29.765</v>
      </c>
    </row>
    <row r="271" spans="2:6" ht="12.75" customHeight="1">
      <c r="B271" s="17" t="str">
        <f t="shared" si="9"/>
        <v>DUNE A</v>
      </c>
      <c r="C271" s="16">
        <v>386</v>
      </c>
      <c r="E271" s="18">
        <v>5496.067035896</v>
      </c>
      <c r="F271" s="17">
        <v>-31.03</v>
      </c>
    </row>
    <row r="272" spans="2:6" ht="12.75" customHeight="1">
      <c r="B272" s="17" t="str">
        <f t="shared" si="9"/>
        <v>DUNE A</v>
      </c>
      <c r="C272" s="16">
        <v>392</v>
      </c>
      <c r="E272" s="18">
        <v>5643.85783097601</v>
      </c>
      <c r="F272" s="17">
        <v>-32.53</v>
      </c>
    </row>
    <row r="273" spans="2:6" ht="12.75" customHeight="1">
      <c r="B273" s="17" t="str">
        <f t="shared" si="9"/>
        <v>DUNE A</v>
      </c>
      <c r="C273" s="16">
        <v>396</v>
      </c>
      <c r="E273" s="18">
        <v>5747.769247936</v>
      </c>
      <c r="F273" s="17">
        <v>-30.07</v>
      </c>
    </row>
    <row r="274" spans="2:6" ht="12.75" customHeight="1">
      <c r="B274" s="17" t="str">
        <f t="shared" si="9"/>
        <v>DUNE A</v>
      </c>
      <c r="C274" s="16">
        <v>400</v>
      </c>
      <c r="E274" s="18">
        <v>5856.217</v>
      </c>
      <c r="F274" s="17">
        <v>-30.82</v>
      </c>
    </row>
    <row r="275" spans="2:6" ht="12.75" customHeight="1">
      <c r="B275" s="17" t="str">
        <f t="shared" si="9"/>
        <v>DUNE A</v>
      </c>
      <c r="C275" s="16">
        <v>402</v>
      </c>
      <c r="E275" s="18">
        <v>5912.204469496</v>
      </c>
      <c r="F275" s="17">
        <v>-33.24</v>
      </c>
    </row>
    <row r="276" spans="2:6" ht="12.75" customHeight="1">
      <c r="B276" s="17" t="str">
        <f t="shared" si="9"/>
        <v>DUNE A</v>
      </c>
      <c r="C276" s="16">
        <v>404</v>
      </c>
      <c r="E276" s="18">
        <v>5969.401439936</v>
      </c>
      <c r="F276" s="17">
        <v>-30.79</v>
      </c>
    </row>
    <row r="277" spans="2:6" ht="12.75" customHeight="1">
      <c r="B277" s="17" t="str">
        <f aca="true" t="shared" si="10" ref="B277:B305">B276</f>
        <v>DUNE A</v>
      </c>
      <c r="C277" s="16">
        <v>406</v>
      </c>
      <c r="E277" s="18">
        <v>6027.833525176</v>
      </c>
      <c r="F277" s="17">
        <v>-31.31</v>
      </c>
    </row>
    <row r="278" spans="2:6" ht="12.75" customHeight="1">
      <c r="B278" s="17" t="str">
        <f t="shared" si="10"/>
        <v>DUNE A</v>
      </c>
      <c r="C278" s="16">
        <v>410</v>
      </c>
      <c r="E278" s="18">
        <v>6148.50663500001</v>
      </c>
      <c r="F278" s="17">
        <v>-31.94</v>
      </c>
    </row>
    <row r="279" spans="2:6" ht="12.75" customHeight="1">
      <c r="B279" s="17" t="str">
        <f t="shared" si="10"/>
        <v>DUNE A</v>
      </c>
      <c r="C279" s="16">
        <v>412</v>
      </c>
      <c r="E279" s="18">
        <v>6210.800026816</v>
      </c>
      <c r="F279" s="17">
        <v>-32.775</v>
      </c>
    </row>
    <row r="280" spans="2:6" ht="12.75" customHeight="1">
      <c r="B280" s="17" t="str">
        <f t="shared" si="10"/>
        <v>DUNE A</v>
      </c>
      <c r="C280" s="16">
        <v>416</v>
      </c>
      <c r="E280" s="18">
        <v>6339.433111616</v>
      </c>
      <c r="F280" s="17">
        <v>-31.16</v>
      </c>
    </row>
    <row r="281" spans="2:6" ht="12.75" customHeight="1">
      <c r="B281" s="17" t="str">
        <f t="shared" si="10"/>
        <v>DUNE A</v>
      </c>
      <c r="C281" s="16">
        <v>422</v>
      </c>
      <c r="E281" s="18">
        <v>6542.90321093601</v>
      </c>
      <c r="F281" s="17">
        <v>-31.3</v>
      </c>
    </row>
    <row r="282" spans="2:6" ht="12.75" customHeight="1">
      <c r="B282" s="17" t="str">
        <f t="shared" si="10"/>
        <v>DUNE A</v>
      </c>
      <c r="C282" s="16">
        <v>430</v>
      </c>
      <c r="E282" s="18">
        <v>6834.992035</v>
      </c>
      <c r="F282" s="17">
        <v>-32.4</v>
      </c>
    </row>
    <row r="283" spans="2:6" ht="12.75" customHeight="1">
      <c r="B283" s="17" t="str">
        <f t="shared" si="10"/>
        <v>DUNE A</v>
      </c>
      <c r="C283" s="16">
        <v>432</v>
      </c>
      <c r="E283" s="18">
        <v>6911.91516985601</v>
      </c>
      <c r="F283" s="17">
        <v>-31.83</v>
      </c>
    </row>
    <row r="284" spans="2:6" ht="12.75" customHeight="1">
      <c r="B284" s="17" t="str">
        <f t="shared" si="10"/>
        <v>DUNE A</v>
      </c>
      <c r="C284" s="16">
        <v>438</v>
      </c>
      <c r="E284" s="18">
        <v>7152.506764216</v>
      </c>
      <c r="F284" s="17">
        <v>-32.27</v>
      </c>
    </row>
    <row r="285" spans="2:6" ht="12.75" customHeight="1">
      <c r="B285" s="17" t="str">
        <f t="shared" si="10"/>
        <v>DUNE A</v>
      </c>
      <c r="C285" s="16">
        <v>442</v>
      </c>
      <c r="E285" s="18">
        <v>7321.37949157601</v>
      </c>
      <c r="F285" s="17">
        <v>-32.19</v>
      </c>
    </row>
    <row r="286" spans="2:6" ht="12.75" customHeight="1">
      <c r="B286" s="17" t="str">
        <f t="shared" si="10"/>
        <v>DUNE A</v>
      </c>
      <c r="C286" s="16">
        <v>446</v>
      </c>
      <c r="E286" s="18">
        <v>7497.31276613601</v>
      </c>
      <c r="F286" s="17">
        <v>-30.82</v>
      </c>
    </row>
    <row r="287" spans="2:6" ht="12.75" customHeight="1">
      <c r="B287" s="17" t="str">
        <f t="shared" si="10"/>
        <v>DUNE A</v>
      </c>
      <c r="C287" s="16">
        <v>450</v>
      </c>
      <c r="E287" s="18">
        <v>7680.54887500001</v>
      </c>
      <c r="F287" s="17">
        <v>-31.09</v>
      </c>
    </row>
    <row r="288" spans="2:6" ht="12.75" customHeight="1">
      <c r="B288" s="17" t="str">
        <f t="shared" si="10"/>
        <v>DUNE A</v>
      </c>
      <c r="C288" s="16">
        <v>452</v>
      </c>
      <c r="E288" s="18">
        <v>7774.98220409601</v>
      </c>
      <c r="F288" s="17">
        <v>-32.61</v>
      </c>
    </row>
    <row r="289" spans="2:6" ht="12.75" customHeight="1">
      <c r="B289" s="17" t="str">
        <f t="shared" si="10"/>
        <v>DUNE A</v>
      </c>
      <c r="C289" s="16">
        <v>460</v>
      </c>
      <c r="E289" s="18">
        <v>8172.21196000001</v>
      </c>
      <c r="F289" s="17">
        <v>-32.6</v>
      </c>
    </row>
    <row r="290" spans="2:6" ht="12.75" customHeight="1">
      <c r="B290" s="17" t="str">
        <f t="shared" si="10"/>
        <v>DUNE A</v>
      </c>
      <c r="C290" s="16">
        <v>462</v>
      </c>
      <c r="E290" s="18">
        <v>8276.55177541601</v>
      </c>
      <c r="F290" s="17">
        <v>-32.4</v>
      </c>
    </row>
    <row r="291" spans="2:6" ht="12.75" customHeight="1">
      <c r="B291" s="17" t="str">
        <f t="shared" si="10"/>
        <v>DUNE A</v>
      </c>
      <c r="C291" s="16">
        <v>466</v>
      </c>
      <c r="E291" s="18">
        <v>8491.49502181601</v>
      </c>
      <c r="F291" s="17">
        <v>-31.31</v>
      </c>
    </row>
    <row r="292" spans="2:6" ht="12.75" customHeight="1">
      <c r="B292" s="17" t="str">
        <f t="shared" si="10"/>
        <v>DUNE A</v>
      </c>
      <c r="C292" s="16">
        <v>472</v>
      </c>
      <c r="E292" s="18">
        <v>8830.05911353601</v>
      </c>
      <c r="F292" s="17">
        <v>-31.3</v>
      </c>
    </row>
    <row r="293" spans="2:6" ht="12.75" customHeight="1">
      <c r="B293" s="17" t="str">
        <f t="shared" si="10"/>
        <v>DUNE A</v>
      </c>
      <c r="C293" s="16">
        <v>474</v>
      </c>
      <c r="E293" s="18">
        <v>8947.352580856</v>
      </c>
      <c r="F293" s="17">
        <v>-31.23</v>
      </c>
    </row>
    <row r="294" spans="2:6" ht="12.75" customHeight="1">
      <c r="B294" s="17" t="str">
        <f t="shared" si="10"/>
        <v>DUNE A</v>
      </c>
      <c r="C294" s="16">
        <v>482.5</v>
      </c>
      <c r="E294" s="18">
        <v>9471.6425622461</v>
      </c>
      <c r="F294" s="17">
        <v>-30.69</v>
      </c>
    </row>
    <row r="295" spans="2:6" ht="12.75" customHeight="1">
      <c r="B295" s="17" t="str">
        <f t="shared" si="10"/>
        <v>DUNE A</v>
      </c>
      <c r="C295" s="16">
        <v>488.5</v>
      </c>
      <c r="E295" s="18">
        <v>9721.088</v>
      </c>
      <c r="F295" s="17">
        <v>-30.89</v>
      </c>
    </row>
    <row r="296" spans="2:6" ht="12.75" customHeight="1">
      <c r="B296" s="17" t="str">
        <f t="shared" si="10"/>
        <v>DUNE A</v>
      </c>
      <c r="C296" s="16">
        <v>492.5</v>
      </c>
      <c r="E296" s="18">
        <v>9820.64</v>
      </c>
      <c r="F296" s="17">
        <v>-32.02</v>
      </c>
    </row>
    <row r="297" spans="2:6" ht="12.75" customHeight="1">
      <c r="B297" s="17" t="str">
        <f t="shared" si="10"/>
        <v>DUNE A</v>
      </c>
      <c r="C297" s="16">
        <v>494</v>
      </c>
      <c r="E297" s="18">
        <v>9857.972</v>
      </c>
      <c r="F297" s="17">
        <v>-31.04</v>
      </c>
    </row>
    <row r="298" spans="2:6" ht="12.75" customHeight="1">
      <c r="B298" s="17" t="str">
        <f t="shared" si="10"/>
        <v>DUNE A</v>
      </c>
      <c r="C298" s="16">
        <v>498.5</v>
      </c>
      <c r="E298" s="18">
        <v>9969.968</v>
      </c>
      <c r="F298" s="17">
        <v>-31.46</v>
      </c>
    </row>
    <row r="299" spans="2:6" ht="12.75" customHeight="1">
      <c r="B299" s="17" t="str">
        <f t="shared" si="10"/>
        <v>DUNE A</v>
      </c>
      <c r="C299" s="16">
        <v>502.5</v>
      </c>
      <c r="E299" s="18">
        <v>10069.52</v>
      </c>
      <c r="F299" s="17">
        <v>-30.41</v>
      </c>
    </row>
    <row r="300" spans="2:6" ht="12.75" customHeight="1">
      <c r="B300" s="17" t="str">
        <f t="shared" si="10"/>
        <v>DUNE A</v>
      </c>
      <c r="C300" s="16">
        <v>532.5</v>
      </c>
      <c r="E300" s="18">
        <v>10816.16</v>
      </c>
      <c r="F300" s="17">
        <v>-30.99</v>
      </c>
    </row>
    <row r="301" spans="2:6" ht="12.75" customHeight="1">
      <c r="B301" s="17" t="str">
        <f t="shared" si="10"/>
        <v>DUNE A</v>
      </c>
      <c r="C301" s="16">
        <v>553</v>
      </c>
      <c r="E301" s="18">
        <v>11326.364</v>
      </c>
      <c r="F301" s="17">
        <v>-27.79</v>
      </c>
    </row>
    <row r="302" spans="2:6" ht="12.75" customHeight="1">
      <c r="B302" s="17" t="str">
        <f t="shared" si="10"/>
        <v>DUNE A</v>
      </c>
      <c r="C302" s="16">
        <v>562.5</v>
      </c>
      <c r="F302" s="17">
        <v>-25.65</v>
      </c>
    </row>
    <row r="303" spans="2:6" ht="12.75" customHeight="1">
      <c r="B303" s="17" t="str">
        <f t="shared" si="10"/>
        <v>DUNE A</v>
      </c>
      <c r="C303" s="16">
        <v>584.5</v>
      </c>
      <c r="F303" s="17">
        <v>-25.65</v>
      </c>
    </row>
    <row r="304" spans="2:6" ht="12.75" customHeight="1">
      <c r="B304" s="17" t="str">
        <f t="shared" si="10"/>
        <v>DUNE A</v>
      </c>
      <c r="C304" s="16">
        <v>604.5</v>
      </c>
      <c r="F304" s="17">
        <v>-25.82</v>
      </c>
    </row>
    <row r="305" spans="2:6" ht="12.75" customHeight="1">
      <c r="B305" s="17" t="str">
        <f t="shared" si="10"/>
        <v>DUNE A</v>
      </c>
      <c r="C305" s="16">
        <v>637.5</v>
      </c>
      <c r="F305" s="17">
        <v>-25.73</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O54"/>
  <sheetViews>
    <sheetView zoomScale="70" zoomScaleNormal="70" zoomScalePageLayoutView="0" workbookViewId="0" topLeftCell="A1">
      <selection activeCell="A2" sqref="A2"/>
    </sheetView>
  </sheetViews>
  <sheetFormatPr defaultColWidth="13.7109375" defaultRowHeight="13.5" customHeight="1"/>
  <cols>
    <col min="1" max="16384" width="13.7109375" style="33" customWidth="1"/>
  </cols>
  <sheetData>
    <row r="1" spans="1:15" ht="15" customHeight="1">
      <c r="A1" s="33" t="s">
        <v>0</v>
      </c>
      <c r="B1" s="33" t="s">
        <v>40</v>
      </c>
      <c r="C1" s="33" t="s">
        <v>121</v>
      </c>
      <c r="D1" s="33" t="s">
        <v>1</v>
      </c>
      <c r="E1" s="33" t="s">
        <v>122</v>
      </c>
      <c r="F1" s="33" t="s">
        <v>6</v>
      </c>
      <c r="G1" s="33" t="s">
        <v>7</v>
      </c>
      <c r="H1" s="33" t="s">
        <v>8</v>
      </c>
      <c r="I1" s="33" t="s">
        <v>63</v>
      </c>
      <c r="J1" s="33" t="s">
        <v>123</v>
      </c>
      <c r="K1" s="33" t="s">
        <v>124</v>
      </c>
      <c r="L1" s="33" t="s">
        <v>125</v>
      </c>
      <c r="M1" s="33" t="s">
        <v>62</v>
      </c>
      <c r="N1" s="33" t="s">
        <v>126</v>
      </c>
      <c r="O1" s="33" t="s">
        <v>17</v>
      </c>
    </row>
    <row r="2" spans="1:15" ht="15" customHeight="1">
      <c r="A2" s="33" t="s">
        <v>127</v>
      </c>
      <c r="B2" s="33">
        <v>-50</v>
      </c>
      <c r="C2" s="34">
        <f aca="true" t="shared" si="0" ref="C2:C11">15.221*D2-50</f>
        <v>-49.9710801</v>
      </c>
      <c r="D2" s="35">
        <f aca="true" t="shared" si="1" ref="D2:D12">0.0609*B2+3.0469</f>
        <v>0.0019000000000000128</v>
      </c>
      <c r="E2" s="33">
        <v>3.7</v>
      </c>
      <c r="F2" s="35" t="s">
        <v>128</v>
      </c>
      <c r="G2" s="35"/>
      <c r="H2" s="35" t="s">
        <v>68</v>
      </c>
      <c r="J2" s="33">
        <v>0</v>
      </c>
      <c r="K2" s="33">
        <v>0</v>
      </c>
      <c r="L2" s="33" t="s">
        <v>129</v>
      </c>
      <c r="N2" s="33">
        <v>-35</v>
      </c>
      <c r="O2" s="33" t="s">
        <v>130</v>
      </c>
    </row>
    <row r="3" spans="2:15" ht="15" customHeight="1">
      <c r="B3" s="33">
        <v>100</v>
      </c>
      <c r="C3" s="34">
        <f t="shared" si="0"/>
        <v>89.0727549</v>
      </c>
      <c r="D3" s="35">
        <f t="shared" si="1"/>
        <v>9.1369</v>
      </c>
      <c r="E3" s="33">
        <v>3.4</v>
      </c>
      <c r="F3" s="35"/>
      <c r="G3" s="35"/>
      <c r="H3" s="35" t="s">
        <v>20</v>
      </c>
      <c r="I3" s="33" t="s">
        <v>131</v>
      </c>
      <c r="J3" s="33">
        <v>95</v>
      </c>
      <c r="K3" s="33">
        <v>100</v>
      </c>
      <c r="L3" s="33">
        <v>1550</v>
      </c>
      <c r="M3" s="33">
        <v>60</v>
      </c>
      <c r="O3" s="33" t="s">
        <v>132</v>
      </c>
    </row>
    <row r="4" spans="2:15" ht="15" customHeight="1">
      <c r="B4" s="33">
        <v>200</v>
      </c>
      <c r="C4" s="34">
        <f t="shared" si="0"/>
        <v>181.7686449</v>
      </c>
      <c r="D4" s="35">
        <f t="shared" si="1"/>
        <v>15.2269</v>
      </c>
      <c r="E4" s="33">
        <v>4.8</v>
      </c>
      <c r="F4" s="35"/>
      <c r="G4" s="35"/>
      <c r="H4" s="35" t="s">
        <v>20</v>
      </c>
      <c r="I4" s="33" t="s">
        <v>133</v>
      </c>
      <c r="J4" s="33">
        <v>225</v>
      </c>
      <c r="K4" s="33">
        <v>235</v>
      </c>
      <c r="L4" s="33">
        <v>3880</v>
      </c>
      <c r="M4" s="33">
        <v>60</v>
      </c>
      <c r="O4" s="33" t="s">
        <v>134</v>
      </c>
    </row>
    <row r="5" spans="2:15" ht="15" customHeight="1">
      <c r="B5" s="33">
        <v>400</v>
      </c>
      <c r="C5" s="34">
        <f t="shared" si="0"/>
        <v>367.1604249</v>
      </c>
      <c r="D5" s="35">
        <f t="shared" si="1"/>
        <v>27.4069</v>
      </c>
      <c r="E5" s="33">
        <v>5.4</v>
      </c>
      <c r="F5" s="35"/>
      <c r="G5" s="35"/>
      <c r="H5" s="35" t="s">
        <v>20</v>
      </c>
      <c r="I5" s="33" t="s">
        <v>135</v>
      </c>
      <c r="J5" s="33">
        <v>250</v>
      </c>
      <c r="K5" s="33">
        <v>260</v>
      </c>
      <c r="L5" s="33">
        <v>4910</v>
      </c>
      <c r="M5" s="33">
        <v>60</v>
      </c>
      <c r="O5" s="33" t="s">
        <v>136</v>
      </c>
    </row>
    <row r="6" spans="2:15" ht="12.75" customHeight="1">
      <c r="B6" s="33">
        <v>500</v>
      </c>
      <c r="C6" s="34">
        <f t="shared" si="0"/>
        <v>459.8563149000001</v>
      </c>
      <c r="D6" s="35">
        <f t="shared" si="1"/>
        <v>33.496900000000004</v>
      </c>
      <c r="E6" s="33">
        <v>3.3</v>
      </c>
      <c r="F6" s="35"/>
      <c r="G6" s="35"/>
      <c r="H6" s="35" t="s">
        <v>20</v>
      </c>
      <c r="I6" s="33" t="s">
        <v>137</v>
      </c>
      <c r="J6" s="33">
        <v>310</v>
      </c>
      <c r="K6" s="33">
        <v>315</v>
      </c>
      <c r="L6" s="33">
        <v>7010</v>
      </c>
      <c r="M6" s="33">
        <v>70</v>
      </c>
      <c r="O6" s="33" t="s">
        <v>138</v>
      </c>
    </row>
    <row r="7" spans="2:15" ht="15" customHeight="1">
      <c r="B7" s="33">
        <v>600</v>
      </c>
      <c r="C7" s="34">
        <f t="shared" si="0"/>
        <v>552.5522049</v>
      </c>
      <c r="D7" s="35">
        <f t="shared" si="1"/>
        <v>39.5869</v>
      </c>
      <c r="E7" s="33">
        <v>3.7</v>
      </c>
      <c r="F7" s="35"/>
      <c r="G7" s="35"/>
      <c r="H7" s="35" t="s">
        <v>20</v>
      </c>
      <c r="I7" s="33" t="s">
        <v>139</v>
      </c>
      <c r="J7" s="33">
        <v>325</v>
      </c>
      <c r="K7" s="33">
        <v>335</v>
      </c>
      <c r="L7" s="33">
        <v>7860</v>
      </c>
      <c r="M7" s="33">
        <v>60</v>
      </c>
      <c r="O7" s="33" t="s">
        <v>136</v>
      </c>
    </row>
    <row r="8" spans="2:15" ht="12.75" customHeight="1">
      <c r="B8" s="33">
        <v>750</v>
      </c>
      <c r="C8" s="34">
        <f t="shared" si="0"/>
        <v>691.5960399</v>
      </c>
      <c r="D8" s="35">
        <f t="shared" si="1"/>
        <v>48.721900000000005</v>
      </c>
      <c r="E8" s="33">
        <v>4.4</v>
      </c>
      <c r="F8" s="35"/>
      <c r="G8" s="35"/>
      <c r="H8" s="35" t="s">
        <v>140</v>
      </c>
      <c r="I8" s="33" t="s">
        <v>141</v>
      </c>
      <c r="J8" s="33">
        <v>430</v>
      </c>
      <c r="K8" s="33">
        <v>440</v>
      </c>
      <c r="L8" s="33">
        <v>11200</v>
      </c>
      <c r="M8" s="33">
        <v>100</v>
      </c>
      <c r="O8" s="33" t="s">
        <v>142</v>
      </c>
    </row>
    <row r="9" spans="2:9" ht="12.75" customHeight="1">
      <c r="B9" s="33">
        <v>900</v>
      </c>
      <c r="C9" s="34">
        <f t="shared" si="0"/>
        <v>830.6398749000001</v>
      </c>
      <c r="D9" s="35">
        <f t="shared" si="1"/>
        <v>57.8569</v>
      </c>
      <c r="E9" s="33">
        <v>4</v>
      </c>
      <c r="F9" s="35"/>
      <c r="G9" s="35"/>
      <c r="H9" s="35"/>
      <c r="I9" s="33" t="s">
        <v>143</v>
      </c>
    </row>
    <row r="10" spans="2:9" ht="15" customHeight="1">
      <c r="B10" s="33">
        <v>1050</v>
      </c>
      <c r="C10" s="34">
        <f t="shared" si="0"/>
        <v>969.6837099</v>
      </c>
      <c r="D10" s="35">
        <f t="shared" si="1"/>
        <v>66.9919</v>
      </c>
      <c r="E10" s="33">
        <v>3.6</v>
      </c>
      <c r="F10" s="35"/>
      <c r="G10" s="35"/>
      <c r="H10" s="35"/>
      <c r="I10" s="33" t="s">
        <v>144</v>
      </c>
    </row>
    <row r="11" spans="2:8" ht="12.75" customHeight="1">
      <c r="B11" s="33">
        <v>1250</v>
      </c>
      <c r="C11" s="34">
        <f t="shared" si="0"/>
        <v>1155.0754898999999</v>
      </c>
      <c r="D11" s="35">
        <f t="shared" si="1"/>
        <v>79.1719</v>
      </c>
      <c r="E11" s="33">
        <v>3.3</v>
      </c>
      <c r="F11" s="35"/>
      <c r="G11" s="35"/>
      <c r="H11" s="35"/>
    </row>
    <row r="12" spans="2:8" ht="12.75" customHeight="1">
      <c r="B12" s="33">
        <v>1550</v>
      </c>
      <c r="C12" s="34">
        <f aca="true" t="shared" si="2" ref="C12:C20">21.664*D12-678.25</f>
        <v>1432.7313216000002</v>
      </c>
      <c r="D12" s="35">
        <f t="shared" si="1"/>
        <v>97.4419</v>
      </c>
      <c r="E12" s="33">
        <v>3.7</v>
      </c>
      <c r="F12" s="35"/>
      <c r="G12" s="35"/>
      <c r="H12" s="35"/>
    </row>
    <row r="13" spans="2:8" ht="12.75" customHeight="1">
      <c r="B13" s="33">
        <v>1900</v>
      </c>
      <c r="C13" s="34">
        <f t="shared" si="2"/>
        <v>1866.5377568000004</v>
      </c>
      <c r="D13" s="35">
        <f aca="true" t="shared" si="3" ref="D13:D20">0.0569*B13+9.3562</f>
        <v>117.46620000000001</v>
      </c>
      <c r="E13" s="33">
        <v>3.3</v>
      </c>
      <c r="F13" s="35"/>
      <c r="G13" s="35"/>
      <c r="H13" s="35"/>
    </row>
    <row r="14" spans="2:8" ht="12.75" customHeight="1">
      <c r="B14" s="33">
        <v>2150</v>
      </c>
      <c r="C14" s="34">
        <f t="shared" si="2"/>
        <v>2174.7081568000003</v>
      </c>
      <c r="D14" s="35">
        <f t="shared" si="3"/>
        <v>131.6912</v>
      </c>
      <c r="E14" s="33">
        <v>4.6</v>
      </c>
      <c r="F14" s="35"/>
      <c r="G14" s="35"/>
      <c r="H14" s="35"/>
    </row>
    <row r="15" spans="2:8" ht="12.75" customHeight="1">
      <c r="B15" s="33">
        <v>2400</v>
      </c>
      <c r="C15" s="34">
        <f t="shared" si="2"/>
        <v>2482.8785568000003</v>
      </c>
      <c r="D15" s="35">
        <f t="shared" si="3"/>
        <v>145.9162</v>
      </c>
      <c r="E15" s="33">
        <v>4.1</v>
      </c>
      <c r="F15" s="35"/>
      <c r="G15" s="35"/>
      <c r="H15" s="35"/>
    </row>
    <row r="16" spans="2:8" ht="12.75" customHeight="1">
      <c r="B16" s="33">
        <v>2650</v>
      </c>
      <c r="C16" s="34">
        <f t="shared" si="2"/>
        <v>2791.0489568000007</v>
      </c>
      <c r="D16" s="35">
        <f t="shared" si="3"/>
        <v>160.14120000000003</v>
      </c>
      <c r="E16" s="33">
        <v>4.3</v>
      </c>
      <c r="F16" s="35"/>
      <c r="G16" s="35"/>
      <c r="H16" s="35"/>
    </row>
    <row r="17" spans="2:8" ht="12.75" customHeight="1">
      <c r="B17" s="33">
        <v>3000</v>
      </c>
      <c r="C17" s="34">
        <f t="shared" si="2"/>
        <v>3222.487516800001</v>
      </c>
      <c r="D17" s="35">
        <f t="shared" si="3"/>
        <v>180.05620000000002</v>
      </c>
      <c r="E17" s="33">
        <v>4.5</v>
      </c>
      <c r="F17" s="35"/>
      <c r="G17" s="35"/>
      <c r="H17" s="35"/>
    </row>
    <row r="18" spans="2:8" ht="12.75" customHeight="1">
      <c r="B18" s="33">
        <v>3500</v>
      </c>
      <c r="C18" s="34">
        <f t="shared" si="2"/>
        <v>3838.8283168000007</v>
      </c>
      <c r="D18" s="35">
        <f t="shared" si="3"/>
        <v>208.50620000000004</v>
      </c>
      <c r="E18" s="33">
        <v>3.9</v>
      </c>
      <c r="F18" s="35"/>
      <c r="G18" s="35"/>
      <c r="H18" s="35"/>
    </row>
    <row r="19" spans="2:8" ht="12.75" customHeight="1">
      <c r="B19" s="33">
        <v>3600</v>
      </c>
      <c r="C19" s="34">
        <f t="shared" si="2"/>
        <v>3962.0964768000013</v>
      </c>
      <c r="D19" s="35">
        <f t="shared" si="3"/>
        <v>214.19620000000003</v>
      </c>
      <c r="E19" s="33">
        <v>4.4</v>
      </c>
      <c r="F19" s="35"/>
      <c r="G19" s="35"/>
      <c r="H19" s="35"/>
    </row>
    <row r="20" spans="2:8" ht="12.75" customHeight="1">
      <c r="B20" s="33">
        <v>3800</v>
      </c>
      <c r="C20" s="34">
        <f t="shared" si="2"/>
        <v>4208.6327968000005</v>
      </c>
      <c r="D20" s="35">
        <f t="shared" si="3"/>
        <v>225.57620000000003</v>
      </c>
      <c r="E20" s="33">
        <v>4.2</v>
      </c>
      <c r="F20" s="35"/>
      <c r="G20" s="35"/>
      <c r="H20" s="35"/>
    </row>
    <row r="21" spans="2:8" ht="12.75" customHeight="1">
      <c r="B21" s="33">
        <v>4300</v>
      </c>
      <c r="C21" s="34">
        <f>55.06*D21-8359.3</f>
        <v>4872.719200000003</v>
      </c>
      <c r="D21" s="35">
        <f>0.0243*B21+135.83</f>
        <v>240.32000000000002</v>
      </c>
      <c r="E21" s="33">
        <v>5.2</v>
      </c>
      <c r="F21" s="35"/>
      <c r="G21" s="35"/>
      <c r="H21" s="35"/>
    </row>
    <row r="22" spans="2:8" ht="12.75" customHeight="1">
      <c r="B22" s="33">
        <v>4500</v>
      </c>
      <c r="C22" s="34">
        <f>55.06*D22-8359.3</f>
        <v>5140.310800000001</v>
      </c>
      <c r="D22" s="35">
        <f>0.0243*B22+135.83</f>
        <v>245.18</v>
      </c>
      <c r="E22" s="33">
        <v>5.3</v>
      </c>
      <c r="F22" s="35"/>
      <c r="G22" s="35"/>
      <c r="H22" s="35"/>
    </row>
    <row r="23" spans="2:8" ht="12.75" customHeight="1">
      <c r="B23" s="33">
        <v>4600</v>
      </c>
      <c r="C23" s="34">
        <f>55.06*D23-8359.3</f>
        <v>5274.106600000003</v>
      </c>
      <c r="D23" s="35">
        <f>0.0243*B23+135.83</f>
        <v>247.61</v>
      </c>
      <c r="E23" s="33">
        <v>4.1</v>
      </c>
      <c r="F23" s="35"/>
      <c r="G23" s="35"/>
      <c r="H23" s="35"/>
    </row>
    <row r="24" spans="2:8" ht="12.75" customHeight="1">
      <c r="B24" s="33">
        <v>4800</v>
      </c>
      <c r="C24" s="34">
        <f>55.06*D24-8359.3</f>
        <v>5541.6982000000025</v>
      </c>
      <c r="D24" s="35">
        <f>0.0243*B24+135.83</f>
        <v>252.47000000000003</v>
      </c>
      <c r="E24" s="33">
        <v>4.6</v>
      </c>
      <c r="F24" s="35"/>
      <c r="G24" s="35"/>
      <c r="H24" s="35"/>
    </row>
    <row r="25" spans="2:8" ht="12.75" customHeight="1">
      <c r="B25" s="33">
        <v>5200</v>
      </c>
      <c r="C25" s="34">
        <f aca="true" t="shared" si="4" ref="C25:C32">37.322*D25-3836</f>
        <v>5996.704832000001</v>
      </c>
      <c r="D25" s="35">
        <f aca="true" t="shared" si="5" ref="D25:D32">0.02748*B25+120.56</f>
        <v>263.456</v>
      </c>
      <c r="E25" s="33">
        <v>3.8</v>
      </c>
      <c r="F25" s="35"/>
      <c r="G25" s="35"/>
      <c r="H25" s="35"/>
    </row>
    <row r="26" spans="2:8" ht="12.75" customHeight="1">
      <c r="B26" s="33">
        <v>5400</v>
      </c>
      <c r="C26" s="34">
        <f t="shared" si="4"/>
        <v>6201.826544000001</v>
      </c>
      <c r="D26" s="35">
        <f t="shared" si="5"/>
        <v>268.952</v>
      </c>
      <c r="E26" s="33">
        <v>3.6</v>
      </c>
      <c r="F26" s="35"/>
      <c r="G26" s="35"/>
      <c r="H26" s="35"/>
    </row>
    <row r="27" spans="2:8" ht="12.75" customHeight="1">
      <c r="B27" s="33">
        <v>5800</v>
      </c>
      <c r="C27" s="34">
        <f t="shared" si="4"/>
        <v>6612.069968000002</v>
      </c>
      <c r="D27" s="35">
        <f t="shared" si="5"/>
        <v>279.944</v>
      </c>
      <c r="E27" s="33">
        <v>2.2</v>
      </c>
      <c r="F27" s="35"/>
      <c r="G27" s="35"/>
      <c r="H27" s="35"/>
    </row>
    <row r="28" spans="2:8" ht="12.75" customHeight="1">
      <c r="B28" s="33">
        <v>6000</v>
      </c>
      <c r="C28" s="34">
        <f t="shared" si="4"/>
        <v>6817.19168</v>
      </c>
      <c r="D28" s="35">
        <f t="shared" si="5"/>
        <v>285.44</v>
      </c>
      <c r="E28" s="33">
        <v>0.9</v>
      </c>
      <c r="F28" s="35"/>
      <c r="G28" s="35"/>
      <c r="H28" s="35"/>
    </row>
    <row r="29" spans="2:8" ht="12.75" customHeight="1">
      <c r="B29" s="33">
        <v>6450</v>
      </c>
      <c r="C29" s="34">
        <f t="shared" si="4"/>
        <v>7278.715532000002</v>
      </c>
      <c r="D29" s="35">
        <f t="shared" si="5"/>
        <v>297.80600000000004</v>
      </c>
      <c r="E29" s="33">
        <v>2.7</v>
      </c>
      <c r="F29" s="35"/>
      <c r="G29" s="35"/>
      <c r="H29" s="35"/>
    </row>
    <row r="30" spans="2:8" ht="12.75" customHeight="1">
      <c r="B30" s="33">
        <v>6500</v>
      </c>
      <c r="C30" s="34">
        <f t="shared" si="4"/>
        <v>7329.99596</v>
      </c>
      <c r="D30" s="35">
        <f t="shared" si="5"/>
        <v>299.18</v>
      </c>
      <c r="E30" s="33">
        <v>2.8</v>
      </c>
      <c r="F30" s="35"/>
      <c r="G30" s="35"/>
      <c r="H30" s="35"/>
    </row>
    <row r="31" spans="2:8" ht="12.75" customHeight="1">
      <c r="B31" s="33">
        <v>6700</v>
      </c>
      <c r="C31" s="34">
        <f t="shared" si="4"/>
        <v>7535.117672000002</v>
      </c>
      <c r="D31" s="35">
        <f t="shared" si="5"/>
        <v>304.67600000000004</v>
      </c>
      <c r="E31" s="33">
        <v>1.2</v>
      </c>
      <c r="F31" s="35"/>
      <c r="G31" s="35"/>
      <c r="H31" s="35"/>
    </row>
    <row r="32" spans="2:8" ht="12.75" customHeight="1">
      <c r="B32" s="33">
        <v>6800</v>
      </c>
      <c r="C32" s="34">
        <f t="shared" si="4"/>
        <v>7637.678528</v>
      </c>
      <c r="D32" s="35">
        <f t="shared" si="5"/>
        <v>307.424</v>
      </c>
      <c r="E32" s="33">
        <v>2.9</v>
      </c>
      <c r="F32" s="35"/>
      <c r="G32" s="35"/>
      <c r="H32" s="35"/>
    </row>
    <row r="33" spans="2:8" ht="12.75" customHeight="1">
      <c r="B33" s="33">
        <v>7200</v>
      </c>
      <c r="C33" s="34">
        <f>53.343*D33-8842.6</f>
        <v>8040.459499999999</v>
      </c>
      <c r="D33" s="35">
        <f>0.0206*B33+168.18</f>
        <v>316.5</v>
      </c>
      <c r="E33" s="33">
        <v>3.6</v>
      </c>
      <c r="F33" s="35"/>
      <c r="G33" s="35"/>
      <c r="H33" s="35"/>
    </row>
    <row r="34" spans="2:8" ht="12.75" customHeight="1">
      <c r="B34" s="33">
        <v>7400</v>
      </c>
      <c r="C34" s="34">
        <f>53.343*D34-8842.6</f>
        <v>8260.23266</v>
      </c>
      <c r="D34" s="35">
        <f>0.0206*B34+168.18</f>
        <v>320.62</v>
      </c>
      <c r="E34" s="33">
        <v>4</v>
      </c>
      <c r="F34" s="35"/>
      <c r="G34" s="35"/>
      <c r="H34" s="35"/>
    </row>
    <row r="35" spans="2:8" ht="12.75" customHeight="1">
      <c r="B35" s="33">
        <v>7600</v>
      </c>
      <c r="C35" s="34">
        <f>53.343*D35-8842.6</f>
        <v>8480.00582</v>
      </c>
      <c r="D35" s="35">
        <f>0.0206*B35+168.18</f>
        <v>324.74</v>
      </c>
      <c r="E35" s="33">
        <v>2.5</v>
      </c>
      <c r="F35" s="35"/>
      <c r="G35" s="35"/>
      <c r="H35" s="35"/>
    </row>
    <row r="36" spans="2:8" ht="12.75" customHeight="1">
      <c r="B36" s="33">
        <v>7700</v>
      </c>
      <c r="C36" s="34">
        <f>53.343*D36-8842.6</f>
        <v>8589.892400000002</v>
      </c>
      <c r="D36" s="35">
        <f>0.0206*B36+168.18</f>
        <v>326.8</v>
      </c>
      <c r="E36" s="33">
        <v>4.5</v>
      </c>
      <c r="F36" s="35"/>
      <c r="G36" s="35"/>
      <c r="H36" s="35"/>
    </row>
    <row r="37" spans="2:8" ht="12.75" customHeight="1">
      <c r="B37" s="33">
        <v>7800</v>
      </c>
      <c r="C37" s="34">
        <f>53.343*D37-8842.6</f>
        <v>8699.778980000001</v>
      </c>
      <c r="D37" s="35">
        <f>0.0206*B37+168.18</f>
        <v>328.86</v>
      </c>
      <c r="E37" s="33">
        <v>6.1</v>
      </c>
      <c r="F37" s="35"/>
      <c r="G37" s="35"/>
      <c r="H37" s="35"/>
    </row>
    <row r="38" spans="2:8" ht="12.75" customHeight="1">
      <c r="B38" s="33">
        <v>7950</v>
      </c>
      <c r="C38" s="34">
        <f aca="true" t="shared" si="6" ref="C38:C54">40.824*D38-4711.4</f>
        <v>8863.968015999999</v>
      </c>
      <c r="D38" s="35">
        <f aca="true" t="shared" si="7" ref="D38:D54">0.0314*B38+82.904</f>
        <v>332.534</v>
      </c>
      <c r="E38" s="33">
        <v>6.5</v>
      </c>
      <c r="F38" s="35"/>
      <c r="G38" s="35"/>
      <c r="H38" s="35"/>
    </row>
    <row r="39" spans="2:8" ht="12.75" customHeight="1">
      <c r="B39" s="33">
        <v>8100</v>
      </c>
      <c r="C39" s="34">
        <f t="shared" si="6"/>
        <v>9056.249056</v>
      </c>
      <c r="D39" s="35">
        <f t="shared" si="7"/>
        <v>337.244</v>
      </c>
      <c r="E39" s="33">
        <v>4.4</v>
      </c>
      <c r="F39" s="35"/>
      <c r="G39" s="35"/>
      <c r="H39" s="35"/>
    </row>
    <row r="40" spans="2:8" ht="12.75" customHeight="1">
      <c r="B40" s="33">
        <v>8150</v>
      </c>
      <c r="C40" s="34">
        <f t="shared" si="6"/>
        <v>9120.342736</v>
      </c>
      <c r="D40" s="35">
        <f t="shared" si="7"/>
        <v>338.814</v>
      </c>
      <c r="E40" s="33">
        <v>12.1</v>
      </c>
      <c r="F40" s="35"/>
      <c r="G40" s="35"/>
      <c r="H40" s="35"/>
    </row>
    <row r="41" spans="2:8" ht="12.75" customHeight="1">
      <c r="B41" s="33">
        <v>8400</v>
      </c>
      <c r="C41" s="34">
        <f t="shared" si="6"/>
        <v>9440.811136000002</v>
      </c>
      <c r="D41" s="35">
        <f t="shared" si="7"/>
        <v>346.66400000000004</v>
      </c>
      <c r="E41" s="33">
        <v>7.9</v>
      </c>
      <c r="F41" s="35"/>
      <c r="G41" s="35"/>
      <c r="H41" s="35"/>
    </row>
    <row r="42" spans="2:8" ht="12.75" customHeight="1">
      <c r="B42" s="33">
        <v>8500</v>
      </c>
      <c r="C42" s="34">
        <f t="shared" si="6"/>
        <v>9568.998496</v>
      </c>
      <c r="D42" s="35">
        <f t="shared" si="7"/>
        <v>349.80400000000003</v>
      </c>
      <c r="E42" s="33">
        <v>5.7</v>
      </c>
      <c r="F42" s="35"/>
      <c r="G42" s="35"/>
      <c r="H42" s="35"/>
    </row>
    <row r="43" spans="2:8" ht="12.75" customHeight="1">
      <c r="B43" s="33">
        <v>8600</v>
      </c>
      <c r="C43" s="34">
        <f t="shared" si="6"/>
        <v>9697.185856</v>
      </c>
      <c r="D43" s="35">
        <f t="shared" si="7"/>
        <v>352.944</v>
      </c>
      <c r="E43" s="33">
        <v>3.2</v>
      </c>
      <c r="F43" s="35"/>
      <c r="G43" s="35"/>
      <c r="H43" s="35"/>
    </row>
    <row r="44" spans="2:8" ht="12.75" customHeight="1">
      <c r="B44" s="33">
        <v>8750</v>
      </c>
      <c r="C44" s="34">
        <f t="shared" si="6"/>
        <v>9889.466896000002</v>
      </c>
      <c r="D44" s="35">
        <f t="shared" si="7"/>
        <v>357.65400000000005</v>
      </c>
      <c r="E44" s="33">
        <v>4.1</v>
      </c>
      <c r="F44" s="35"/>
      <c r="G44" s="35"/>
      <c r="H44" s="35"/>
    </row>
    <row r="45" spans="2:8" ht="12.75" customHeight="1">
      <c r="B45" s="33">
        <v>8900</v>
      </c>
      <c r="C45" s="34">
        <f t="shared" si="6"/>
        <v>10081.747936000002</v>
      </c>
      <c r="D45" s="35">
        <f t="shared" si="7"/>
        <v>362.36400000000003</v>
      </c>
      <c r="E45" s="33">
        <v>3.3</v>
      </c>
      <c r="F45" s="35"/>
      <c r="G45" s="35"/>
      <c r="H45" s="35"/>
    </row>
    <row r="46" spans="2:8" ht="12.75" customHeight="1">
      <c r="B46" s="33">
        <v>9050</v>
      </c>
      <c r="C46" s="34">
        <f t="shared" si="6"/>
        <v>10274.028976</v>
      </c>
      <c r="D46" s="35">
        <f t="shared" si="7"/>
        <v>367.074</v>
      </c>
      <c r="E46" s="33">
        <v>4.2</v>
      </c>
      <c r="F46" s="35"/>
      <c r="G46" s="35"/>
      <c r="H46" s="35"/>
    </row>
    <row r="47" spans="2:8" ht="12.75" customHeight="1">
      <c r="B47" s="33">
        <v>9350</v>
      </c>
      <c r="C47" s="34">
        <f t="shared" si="6"/>
        <v>10658.591056000001</v>
      </c>
      <c r="D47" s="35">
        <f t="shared" si="7"/>
        <v>376.494</v>
      </c>
      <c r="E47" s="33">
        <v>3.6</v>
      </c>
      <c r="F47" s="35"/>
      <c r="G47" s="35"/>
      <c r="H47" s="35"/>
    </row>
    <row r="48" spans="2:8" ht="12.75" customHeight="1">
      <c r="B48" s="33">
        <v>9400</v>
      </c>
      <c r="C48" s="34">
        <f t="shared" si="6"/>
        <v>10722.684736000001</v>
      </c>
      <c r="D48" s="35">
        <f t="shared" si="7"/>
        <v>378.064</v>
      </c>
      <c r="E48" s="33">
        <v>4.5</v>
      </c>
      <c r="F48" s="35"/>
      <c r="G48" s="35"/>
      <c r="H48" s="35"/>
    </row>
    <row r="49" spans="2:8" ht="12.75" customHeight="1">
      <c r="B49" s="33">
        <v>9450</v>
      </c>
      <c r="C49" s="34">
        <f t="shared" si="6"/>
        <v>10786.778416000001</v>
      </c>
      <c r="D49" s="35">
        <f t="shared" si="7"/>
        <v>379.634</v>
      </c>
      <c r="E49" s="33">
        <v>2.8</v>
      </c>
      <c r="F49" s="35"/>
      <c r="G49" s="35"/>
      <c r="H49" s="35"/>
    </row>
    <row r="50" spans="2:8" ht="12.75" customHeight="1">
      <c r="B50" s="33">
        <v>9650</v>
      </c>
      <c r="C50" s="34">
        <f t="shared" si="6"/>
        <v>11043.153136</v>
      </c>
      <c r="D50" s="35">
        <f t="shared" si="7"/>
        <v>385.91400000000004</v>
      </c>
      <c r="E50" s="33">
        <v>2.5</v>
      </c>
      <c r="F50" s="35"/>
      <c r="G50" s="35"/>
      <c r="H50" s="35"/>
    </row>
    <row r="51" spans="2:8" ht="12.75" customHeight="1">
      <c r="B51" s="33">
        <v>9800</v>
      </c>
      <c r="C51" s="34">
        <f t="shared" si="6"/>
        <v>11235.434176</v>
      </c>
      <c r="D51" s="35">
        <f t="shared" si="7"/>
        <v>390.624</v>
      </c>
      <c r="E51" s="33">
        <v>3.3</v>
      </c>
      <c r="F51" s="35"/>
      <c r="G51" s="35"/>
      <c r="H51" s="35"/>
    </row>
    <row r="52" spans="2:8" ht="12.75" customHeight="1">
      <c r="B52" s="33">
        <v>10100</v>
      </c>
      <c r="C52" s="34">
        <f t="shared" si="6"/>
        <v>11619.996256</v>
      </c>
      <c r="D52" s="35">
        <f t="shared" si="7"/>
        <v>400.04400000000004</v>
      </c>
      <c r="E52" s="33">
        <v>2.9</v>
      </c>
      <c r="F52" s="35"/>
      <c r="G52" s="35"/>
      <c r="H52" s="35"/>
    </row>
    <row r="53" spans="2:8" ht="12.75" customHeight="1">
      <c r="B53" s="33">
        <v>10500</v>
      </c>
      <c r="C53" s="34">
        <f t="shared" si="6"/>
        <v>12132.745696</v>
      </c>
      <c r="D53" s="35">
        <f t="shared" si="7"/>
        <v>412.60400000000004</v>
      </c>
      <c r="E53" s="33">
        <v>3.3</v>
      </c>
      <c r="F53" s="35"/>
      <c r="G53" s="35"/>
      <c r="H53" s="35"/>
    </row>
    <row r="54" spans="2:8" ht="12.75" customHeight="1">
      <c r="B54" s="33">
        <v>10800</v>
      </c>
      <c r="C54" s="34">
        <f t="shared" si="6"/>
        <v>12517.307776000003</v>
      </c>
      <c r="D54" s="35">
        <f t="shared" si="7"/>
        <v>422.02400000000006</v>
      </c>
      <c r="E54" s="33">
        <v>2.3</v>
      </c>
      <c r="F54" s="35"/>
      <c r="G54" s="35"/>
      <c r="H54" s="35"/>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H89"/>
  <sheetViews>
    <sheetView zoomScale="70" zoomScaleNormal="70" zoomScalePageLayoutView="0" workbookViewId="0" topLeftCell="A1">
      <selection activeCell="A2" sqref="A2"/>
    </sheetView>
  </sheetViews>
  <sheetFormatPr defaultColWidth="11.421875" defaultRowHeight="12.75"/>
  <cols>
    <col min="1" max="23" width="11.421875" style="0" customWidth="1"/>
    <col min="24" max="24" width="25.8515625" style="0" customWidth="1"/>
    <col min="25" max="25" width="30.421875" style="0" customWidth="1"/>
    <col min="26" max="31" width="11.421875" style="0" customWidth="1"/>
    <col min="32" max="32" width="36.140625" style="0" customWidth="1"/>
    <col min="33" max="33" width="36.28125" style="0" customWidth="1"/>
  </cols>
  <sheetData>
    <row r="1" spans="1:34" ht="15.75">
      <c r="A1" s="10" t="s">
        <v>0</v>
      </c>
      <c r="B1" s="10" t="s">
        <v>145</v>
      </c>
      <c r="C1" s="36" t="s">
        <v>1</v>
      </c>
      <c r="D1" s="37" t="s">
        <v>50</v>
      </c>
      <c r="E1" s="10" t="s">
        <v>146</v>
      </c>
      <c r="F1" s="10" t="s">
        <v>147</v>
      </c>
      <c r="G1" s="10" t="s">
        <v>145</v>
      </c>
      <c r="H1" s="10" t="s">
        <v>148</v>
      </c>
      <c r="I1" s="37" t="s">
        <v>50</v>
      </c>
      <c r="J1" s="10" t="s">
        <v>149</v>
      </c>
      <c r="K1" s="10" t="s">
        <v>150</v>
      </c>
      <c r="L1" s="10" t="s">
        <v>145</v>
      </c>
      <c r="M1" s="10" t="s">
        <v>148</v>
      </c>
      <c r="N1" s="10" t="s">
        <v>151</v>
      </c>
      <c r="O1" s="10" t="s">
        <v>152</v>
      </c>
      <c r="P1" s="10" t="s">
        <v>145</v>
      </c>
      <c r="Q1" s="10" t="s">
        <v>151</v>
      </c>
      <c r="R1" t="s">
        <v>39</v>
      </c>
      <c r="S1" t="s">
        <v>153</v>
      </c>
      <c r="T1" t="s">
        <v>154</v>
      </c>
      <c r="U1" t="s">
        <v>155</v>
      </c>
      <c r="V1" t="s">
        <v>156</v>
      </c>
      <c r="W1" t="s">
        <v>157</v>
      </c>
      <c r="X1" t="s">
        <v>158</v>
      </c>
      <c r="Y1" t="s">
        <v>159</v>
      </c>
      <c r="Z1" s="10" t="s">
        <v>7</v>
      </c>
      <c r="AA1" s="10" t="s">
        <v>8</v>
      </c>
      <c r="AB1" s="10" t="s">
        <v>45</v>
      </c>
      <c r="AC1" s="11" t="s">
        <v>1</v>
      </c>
      <c r="AD1" s="11" t="s">
        <v>12</v>
      </c>
      <c r="AE1" s="11" t="s">
        <v>160</v>
      </c>
      <c r="AF1" s="10" t="s">
        <v>161</v>
      </c>
      <c r="AG1" s="10" t="s">
        <v>162</v>
      </c>
      <c r="AH1" t="s">
        <v>17</v>
      </c>
    </row>
    <row r="2" spans="1:34" ht="15">
      <c r="A2" s="10" t="s">
        <v>163</v>
      </c>
      <c r="B2" s="10" t="s">
        <v>164</v>
      </c>
      <c r="C2" s="10">
        <v>3</v>
      </c>
      <c r="D2" s="10">
        <v>52</v>
      </c>
      <c r="E2" s="10">
        <v>4.211</v>
      </c>
      <c r="F2" s="10">
        <v>0.23</v>
      </c>
      <c r="G2" s="10" t="s">
        <v>165</v>
      </c>
      <c r="H2" s="10">
        <v>16</v>
      </c>
      <c r="I2" s="10">
        <v>275</v>
      </c>
      <c r="J2" s="10">
        <v>4.195</v>
      </c>
      <c r="K2" s="10">
        <v>0.29</v>
      </c>
      <c r="L2" s="10" t="s">
        <v>166</v>
      </c>
      <c r="M2" s="10">
        <v>4</v>
      </c>
      <c r="N2" s="10">
        <v>69</v>
      </c>
      <c r="O2" s="10">
        <v>7.1</v>
      </c>
      <c r="P2" s="38" t="s">
        <v>167</v>
      </c>
      <c r="Q2">
        <v>415.43</v>
      </c>
      <c r="R2">
        <v>4</v>
      </c>
      <c r="S2" s="39">
        <v>-1.0134057683496</v>
      </c>
      <c r="T2" s="39">
        <v>31.633124093418</v>
      </c>
      <c r="U2" s="39">
        <v>7.18442736525472</v>
      </c>
      <c r="V2" s="39">
        <v>31.2464540688467</v>
      </c>
      <c r="W2" s="39">
        <v>4.27702523695842</v>
      </c>
      <c r="X2" s="39">
        <v>3.38132532001416</v>
      </c>
      <c r="Y2" s="39">
        <v>172.503588587213</v>
      </c>
      <c r="Z2" s="10"/>
      <c r="AA2" s="10" t="s">
        <v>20</v>
      </c>
      <c r="AB2" s="10" t="s">
        <v>168</v>
      </c>
      <c r="AC2" s="38">
        <v>56</v>
      </c>
      <c r="AD2" s="38">
        <v>2040</v>
      </c>
      <c r="AE2" s="38">
        <v>35</v>
      </c>
      <c r="AF2" s="10">
        <v>1182</v>
      </c>
      <c r="AG2" s="10">
        <v>975</v>
      </c>
      <c r="AH2" t="s">
        <v>169</v>
      </c>
    </row>
    <row r="3" spans="1:33" ht="15">
      <c r="A3" s="10"/>
      <c r="B3" s="10"/>
      <c r="C3" s="10">
        <v>8</v>
      </c>
      <c r="D3" s="10">
        <v>137</v>
      </c>
      <c r="E3" s="10">
        <v>4.241</v>
      </c>
      <c r="F3" s="10">
        <v>0.12</v>
      </c>
      <c r="G3" s="10"/>
      <c r="H3" s="10">
        <v>24</v>
      </c>
      <c r="I3" s="10">
        <v>412</v>
      </c>
      <c r="J3" s="10">
        <v>4.225</v>
      </c>
      <c r="K3" s="10">
        <v>0.18</v>
      </c>
      <c r="L3" s="10"/>
      <c r="M3" s="10">
        <v>14</v>
      </c>
      <c r="N3" s="10">
        <v>241</v>
      </c>
      <c r="O3" s="10">
        <v>9.4</v>
      </c>
      <c r="P3" s="10"/>
      <c r="Q3">
        <v>579.07</v>
      </c>
      <c r="R3">
        <v>14</v>
      </c>
      <c r="S3" s="39">
        <v>-1.20433900965159</v>
      </c>
      <c r="T3" s="39">
        <v>31.7652193703163</v>
      </c>
      <c r="U3" s="39">
        <v>6.83097461455981</v>
      </c>
      <c r="V3" s="39">
        <v>31.3819919592078</v>
      </c>
      <c r="W3" s="39">
        <v>4.34278038547688</v>
      </c>
      <c r="X3" s="39">
        <v>3.43259174374473</v>
      </c>
      <c r="Y3" s="39">
        <v>167.451835698926</v>
      </c>
      <c r="Z3" s="10"/>
      <c r="AA3" s="10" t="s">
        <v>20</v>
      </c>
      <c r="AB3" s="10" t="s">
        <v>168</v>
      </c>
      <c r="AC3" s="38">
        <v>166</v>
      </c>
      <c r="AD3" s="38">
        <v>3650</v>
      </c>
      <c r="AE3" s="38">
        <v>40</v>
      </c>
      <c r="AF3" s="10">
        <v>3061</v>
      </c>
      <c r="AG3" s="10">
        <v>2804</v>
      </c>
    </row>
    <row r="4" spans="1:33" ht="15">
      <c r="A4" s="40"/>
      <c r="B4" s="40"/>
      <c r="C4" s="10">
        <v>12</v>
      </c>
      <c r="D4" s="10">
        <v>206</v>
      </c>
      <c r="E4" s="10">
        <v>4.228</v>
      </c>
      <c r="F4" s="10">
        <v>0.17</v>
      </c>
      <c r="G4" s="10"/>
      <c r="H4" s="10">
        <v>26</v>
      </c>
      <c r="I4" s="10">
        <v>447</v>
      </c>
      <c r="J4" s="10">
        <v>4.211</v>
      </c>
      <c r="K4" s="10">
        <v>0.23</v>
      </c>
      <c r="L4" s="10"/>
      <c r="M4" s="10">
        <v>24</v>
      </c>
      <c r="N4" s="10">
        <v>412</v>
      </c>
      <c r="O4" s="10">
        <v>9.1</v>
      </c>
      <c r="P4" s="10"/>
      <c r="Q4">
        <v>742.71</v>
      </c>
      <c r="R4">
        <v>24</v>
      </c>
      <c r="S4" s="39">
        <v>-0.9225480600588201</v>
      </c>
      <c r="T4" s="39">
        <v>31.3924327767164</v>
      </c>
      <c r="U4" s="39">
        <v>6.41358298192306</v>
      </c>
      <c r="V4" s="39">
        <v>28.0216512135715</v>
      </c>
      <c r="W4" s="39">
        <v>4.83009895771239</v>
      </c>
      <c r="X4" s="39">
        <v>3.87973688391968</v>
      </c>
      <c r="Y4" s="39">
        <v>207.610375305044</v>
      </c>
      <c r="Z4" s="10"/>
      <c r="AA4" s="10" t="s">
        <v>20</v>
      </c>
      <c r="AB4" s="10" t="s">
        <v>168</v>
      </c>
      <c r="AC4" s="38">
        <v>220.5</v>
      </c>
      <c r="AD4" s="38">
        <v>4270</v>
      </c>
      <c r="AE4" s="38">
        <v>40</v>
      </c>
      <c r="AF4" s="10">
        <v>3822</v>
      </c>
      <c r="AG4" s="10">
        <v>3582</v>
      </c>
    </row>
    <row r="5" spans="1:33" ht="15">
      <c r="A5" s="10"/>
      <c r="B5" s="10"/>
      <c r="C5" s="10">
        <v>24</v>
      </c>
      <c r="D5" s="10">
        <v>412</v>
      </c>
      <c r="E5" s="10">
        <v>4.332</v>
      </c>
      <c r="F5" s="10">
        <v>-0.2</v>
      </c>
      <c r="G5" s="10"/>
      <c r="H5" s="10">
        <v>28</v>
      </c>
      <c r="I5" s="10">
        <v>481</v>
      </c>
      <c r="J5" s="10">
        <v>4.219</v>
      </c>
      <c r="K5" s="10">
        <v>0.2</v>
      </c>
      <c r="L5" s="10"/>
      <c r="M5" s="10">
        <v>34</v>
      </c>
      <c r="N5" s="10">
        <v>584</v>
      </c>
      <c r="O5" s="10">
        <v>7.6</v>
      </c>
      <c r="P5" s="38"/>
      <c r="Q5">
        <v>906.35</v>
      </c>
      <c r="R5">
        <v>34</v>
      </c>
      <c r="S5" s="39">
        <v>-1.38377167178488</v>
      </c>
      <c r="T5" s="39">
        <v>32.1886227210466</v>
      </c>
      <c r="U5" s="39">
        <v>6.91027393623392</v>
      </c>
      <c r="V5" s="39">
        <v>31.6105438802194</v>
      </c>
      <c r="W5" s="39">
        <v>4.10989624992303</v>
      </c>
      <c r="X5" s="39">
        <v>3.25251415012399</v>
      </c>
      <c r="Y5" s="39">
        <v>196.592083624983</v>
      </c>
      <c r="Z5" s="10"/>
      <c r="AA5" s="10" t="s">
        <v>20</v>
      </c>
      <c r="AB5" s="10" t="s">
        <v>168</v>
      </c>
      <c r="AC5" s="38">
        <v>326</v>
      </c>
      <c r="AD5" s="38">
        <v>5040</v>
      </c>
      <c r="AE5" s="38">
        <v>35</v>
      </c>
      <c r="AF5" s="10">
        <v>4829</v>
      </c>
      <c r="AG5" s="10">
        <v>4616</v>
      </c>
    </row>
    <row r="6" spans="1:33" ht="15">
      <c r="A6" s="10"/>
      <c r="B6" s="10"/>
      <c r="C6" s="10">
        <v>26</v>
      </c>
      <c r="D6" s="10">
        <v>447</v>
      </c>
      <c r="E6" s="10">
        <v>4.236</v>
      </c>
      <c r="F6" s="10">
        <v>0.14</v>
      </c>
      <c r="G6" s="10"/>
      <c r="H6" s="10">
        <v>31</v>
      </c>
      <c r="I6" s="10">
        <v>533</v>
      </c>
      <c r="J6" s="10">
        <v>4.124</v>
      </c>
      <c r="K6" s="10">
        <v>0.54</v>
      </c>
      <c r="L6" s="10"/>
      <c r="M6" s="10">
        <v>44</v>
      </c>
      <c r="N6" s="10">
        <v>756</v>
      </c>
      <c r="O6" s="10">
        <v>8.8</v>
      </c>
      <c r="P6" s="38"/>
      <c r="Q6">
        <v>1070</v>
      </c>
      <c r="R6">
        <v>44</v>
      </c>
      <c r="S6" s="39">
        <v>-1.60818319812777</v>
      </c>
      <c r="T6" s="39">
        <v>31.9055303898824</v>
      </c>
      <c r="U6" s="39">
        <v>5.95735770861467</v>
      </c>
      <c r="V6" s="39">
        <v>29.9419473038321</v>
      </c>
      <c r="W6" s="39">
        <v>5.72227444560349</v>
      </c>
      <c r="X6" s="39">
        <v>4.56948721250891</v>
      </c>
      <c r="Y6" s="39">
        <v>179.104318078018</v>
      </c>
      <c r="Z6" s="10"/>
      <c r="AA6" s="10" t="s">
        <v>20</v>
      </c>
      <c r="AB6" s="10" t="s">
        <v>168</v>
      </c>
      <c r="AC6" s="38">
        <v>336</v>
      </c>
      <c r="AD6" s="38">
        <v>5320</v>
      </c>
      <c r="AE6" s="38">
        <v>35</v>
      </c>
      <c r="AF6" s="10">
        <v>5250</v>
      </c>
      <c r="AG6" s="10">
        <v>4970</v>
      </c>
    </row>
    <row r="7" spans="1:33" ht="15">
      <c r="A7" s="10"/>
      <c r="B7" s="10"/>
      <c r="C7" s="10">
        <v>28</v>
      </c>
      <c r="D7" s="10">
        <v>481</v>
      </c>
      <c r="E7" s="10">
        <v>4.282</v>
      </c>
      <c r="F7" s="10">
        <v>-0.02</v>
      </c>
      <c r="G7" s="10"/>
      <c r="H7" s="10">
        <v>34</v>
      </c>
      <c r="I7" s="10">
        <v>584</v>
      </c>
      <c r="J7" s="10">
        <v>4.265</v>
      </c>
      <c r="K7" s="10">
        <v>0.04</v>
      </c>
      <c r="L7" s="10"/>
      <c r="M7" s="10">
        <v>54</v>
      </c>
      <c r="N7" s="10">
        <v>928</v>
      </c>
      <c r="O7" s="10">
        <v>9.1</v>
      </c>
      <c r="P7" s="38"/>
      <c r="Q7">
        <v>1233.6</v>
      </c>
      <c r="R7">
        <v>54</v>
      </c>
      <c r="S7" s="39">
        <v>-1.19139994495517</v>
      </c>
      <c r="T7" s="39">
        <v>31.9357632250899</v>
      </c>
      <c r="U7" s="39">
        <v>7.38344016036091</v>
      </c>
      <c r="V7" s="39">
        <v>31.7566394288134</v>
      </c>
      <c r="W7" s="39">
        <v>3.08339229290541</v>
      </c>
      <c r="X7" s="39">
        <v>2.41385481650238</v>
      </c>
      <c r="Y7" s="39">
        <v>203.975544865555</v>
      </c>
      <c r="Z7" s="10"/>
      <c r="AA7" s="10" t="s">
        <v>20</v>
      </c>
      <c r="AB7" s="10" t="s">
        <v>168</v>
      </c>
      <c r="AC7" s="38">
        <v>339</v>
      </c>
      <c r="AD7" s="38">
        <v>5290</v>
      </c>
      <c r="AE7" s="38">
        <v>50</v>
      </c>
      <c r="AF7" s="10">
        <v>5243</v>
      </c>
      <c r="AG7" s="10">
        <v>4883</v>
      </c>
    </row>
    <row r="8" spans="1:33" ht="15">
      <c r="A8" s="10"/>
      <c r="B8" s="10"/>
      <c r="C8" s="10">
        <v>31</v>
      </c>
      <c r="D8" s="10">
        <v>533</v>
      </c>
      <c r="E8" s="10">
        <v>4.179</v>
      </c>
      <c r="F8" s="10">
        <v>0.34</v>
      </c>
      <c r="G8" s="10"/>
      <c r="H8" s="10">
        <v>36</v>
      </c>
      <c r="I8" s="10">
        <v>618</v>
      </c>
      <c r="J8" s="10">
        <v>4.209</v>
      </c>
      <c r="K8" s="10">
        <v>0.24</v>
      </c>
      <c r="L8" s="10"/>
      <c r="M8" s="10">
        <v>64</v>
      </c>
      <c r="N8" s="10">
        <v>1100</v>
      </c>
      <c r="O8" s="10">
        <v>8.4</v>
      </c>
      <c r="P8" s="38"/>
      <c r="Q8">
        <v>1397</v>
      </c>
      <c r="R8">
        <v>64</v>
      </c>
      <c r="S8" s="39">
        <v>-0.7842257666638</v>
      </c>
      <c r="T8" s="39">
        <v>32.1171014059865</v>
      </c>
      <c r="U8" s="39">
        <v>8.66727726865619</v>
      </c>
      <c r="V8" s="39">
        <v>31.9074333636883</v>
      </c>
      <c r="W8" s="39">
        <v>2.94575124347827</v>
      </c>
      <c r="X8" s="39">
        <v>2.32233270584877</v>
      </c>
      <c r="Y8" s="39">
        <v>212.333892888694</v>
      </c>
      <c r="Z8" s="10"/>
      <c r="AA8" s="10" t="s">
        <v>20</v>
      </c>
      <c r="AB8" s="10" t="s">
        <v>168</v>
      </c>
      <c r="AC8" s="38">
        <v>361</v>
      </c>
      <c r="AD8" s="38">
        <v>5570</v>
      </c>
      <c r="AE8" s="38">
        <v>50</v>
      </c>
      <c r="AF8" s="10">
        <v>5550</v>
      </c>
      <c r="AG8" s="10">
        <v>5303</v>
      </c>
    </row>
    <row r="9" spans="1:33" ht="15">
      <c r="A9" s="10"/>
      <c r="B9" s="10"/>
      <c r="C9" s="10">
        <v>34</v>
      </c>
      <c r="D9" s="10">
        <v>584</v>
      </c>
      <c r="E9" s="10">
        <v>4.274</v>
      </c>
      <c r="F9" s="10">
        <v>0.01</v>
      </c>
      <c r="G9" s="10"/>
      <c r="H9" s="10">
        <v>41</v>
      </c>
      <c r="I9" s="10">
        <v>704</v>
      </c>
      <c r="J9" s="10">
        <v>4.322</v>
      </c>
      <c r="K9" s="10">
        <v>-0.16</v>
      </c>
      <c r="L9" s="10"/>
      <c r="M9" s="10">
        <v>74</v>
      </c>
      <c r="N9" s="10">
        <v>1271</v>
      </c>
      <c r="O9" s="10">
        <v>8.2</v>
      </c>
      <c r="P9" s="38"/>
      <c r="Q9">
        <v>1558.8</v>
      </c>
      <c r="R9">
        <v>74</v>
      </c>
      <c r="S9" s="39">
        <v>-1.28808737677903</v>
      </c>
      <c r="T9" s="39">
        <v>31.6438294317898</v>
      </c>
      <c r="U9" s="39">
        <v>6.26583867616049</v>
      </c>
      <c r="V9" s="39">
        <v>29.0060457700091</v>
      </c>
      <c r="W9" s="39">
        <v>5.35203297243175</v>
      </c>
      <c r="X9" s="39">
        <v>4.28818959834901</v>
      </c>
      <c r="Y9" s="39">
        <v>158.842986762532</v>
      </c>
      <c r="Z9" s="10"/>
      <c r="AA9" s="10" t="s">
        <v>20</v>
      </c>
      <c r="AB9" s="10" t="s">
        <v>168</v>
      </c>
      <c r="AC9" s="38">
        <v>400</v>
      </c>
      <c r="AD9" s="38">
        <v>5840</v>
      </c>
      <c r="AE9" s="38">
        <v>80</v>
      </c>
      <c r="AF9" s="10">
        <v>5890</v>
      </c>
      <c r="AG9" s="10">
        <v>5561</v>
      </c>
    </row>
    <row r="10" spans="1:33" ht="15">
      <c r="A10" s="10"/>
      <c r="B10" s="10"/>
      <c r="C10" s="10">
        <v>36</v>
      </c>
      <c r="D10" s="10">
        <v>618</v>
      </c>
      <c r="E10" s="10">
        <v>4.257</v>
      </c>
      <c r="F10" s="10">
        <v>0.07</v>
      </c>
      <c r="G10" s="10"/>
      <c r="H10" s="10">
        <v>46</v>
      </c>
      <c r="I10" s="10">
        <v>790</v>
      </c>
      <c r="J10" s="10">
        <v>4.261</v>
      </c>
      <c r="K10" s="10">
        <v>0.05</v>
      </c>
      <c r="L10" s="10"/>
      <c r="M10" s="10">
        <v>84</v>
      </c>
      <c r="N10" s="10">
        <v>1443</v>
      </c>
      <c r="O10" s="10">
        <v>9.1</v>
      </c>
      <c r="P10" s="38"/>
      <c r="Q10">
        <v>1718.9</v>
      </c>
      <c r="R10">
        <v>84</v>
      </c>
      <c r="S10" s="39">
        <v>-0.790797007877625</v>
      </c>
      <c r="T10" s="39">
        <v>31.7363464575889</v>
      </c>
      <c r="U10" s="39">
        <v>7.25573978475289</v>
      </c>
      <c r="V10" s="39">
        <v>30.103973883048</v>
      </c>
      <c r="W10" s="39">
        <v>3.47277822511373</v>
      </c>
      <c r="X10" s="39">
        <v>2.72382169601634</v>
      </c>
      <c r="Y10" s="39">
        <v>211.462548033878</v>
      </c>
      <c r="Z10" s="10"/>
      <c r="AA10" s="10" t="s">
        <v>20</v>
      </c>
      <c r="AB10" s="10" t="s">
        <v>168</v>
      </c>
      <c r="AC10" s="38">
        <v>411</v>
      </c>
      <c r="AD10" s="38">
        <v>6260</v>
      </c>
      <c r="AE10" s="38">
        <v>40</v>
      </c>
      <c r="AF10" s="10">
        <v>6275</v>
      </c>
      <c r="AG10" s="10">
        <v>6050</v>
      </c>
    </row>
    <row r="11" spans="1:33" ht="15.75">
      <c r="A11" s="10"/>
      <c r="B11" s="10"/>
      <c r="C11" s="10">
        <v>41</v>
      </c>
      <c r="D11" s="10">
        <v>704</v>
      </c>
      <c r="E11" s="10">
        <v>4.36</v>
      </c>
      <c r="F11" s="10">
        <v>-0.30000000000000004</v>
      </c>
      <c r="G11" s="10"/>
      <c r="H11" s="10">
        <v>61</v>
      </c>
      <c r="I11" s="10">
        <v>1048</v>
      </c>
      <c r="J11" s="10">
        <v>4.373</v>
      </c>
      <c r="K11" s="10">
        <v>-0.34</v>
      </c>
      <c r="L11" s="10"/>
      <c r="M11" s="10">
        <v>94</v>
      </c>
      <c r="N11" s="10">
        <v>1615</v>
      </c>
      <c r="O11" s="10">
        <v>8.9</v>
      </c>
      <c r="P11" s="38"/>
      <c r="Q11">
        <v>1877.5</v>
      </c>
      <c r="R11">
        <v>94</v>
      </c>
      <c r="S11" s="39">
        <v>-0.989281971393618</v>
      </c>
      <c r="T11" s="39">
        <v>32.0085330803479</v>
      </c>
      <c r="U11" s="39">
        <v>7.30848227033158</v>
      </c>
      <c r="V11" s="39">
        <v>31.7731405158796</v>
      </c>
      <c r="W11" s="39">
        <v>3.29881507266236</v>
      </c>
      <c r="X11" s="39">
        <v>2.6015388734515</v>
      </c>
      <c r="Y11" s="39">
        <v>193.171428694364</v>
      </c>
      <c r="Z11" s="10"/>
      <c r="AA11" s="10"/>
      <c r="AB11" s="41"/>
      <c r="AC11" s="41"/>
      <c r="AD11" s="41"/>
      <c r="AE11" s="41"/>
      <c r="AF11" s="10"/>
      <c r="AG11" s="10"/>
    </row>
    <row r="12" spans="1:33" ht="15.75">
      <c r="A12" s="10"/>
      <c r="B12" s="10"/>
      <c r="C12" s="10">
        <v>46</v>
      </c>
      <c r="D12" s="10">
        <v>790</v>
      </c>
      <c r="E12" s="10">
        <v>4.321</v>
      </c>
      <c r="F12" s="10">
        <v>-0.16</v>
      </c>
      <c r="G12" s="10"/>
      <c r="H12" s="10">
        <v>66</v>
      </c>
      <c r="I12" s="10">
        <v>1134</v>
      </c>
      <c r="J12" s="10">
        <v>4.235</v>
      </c>
      <c r="K12" s="10">
        <v>0.14</v>
      </c>
      <c r="L12" s="10"/>
      <c r="M12" s="10">
        <v>104</v>
      </c>
      <c r="N12" s="10">
        <v>1787</v>
      </c>
      <c r="O12" s="10">
        <v>9.4</v>
      </c>
      <c r="P12" s="38"/>
      <c r="Q12">
        <v>2034.4</v>
      </c>
      <c r="R12">
        <v>104</v>
      </c>
      <c r="S12" s="39">
        <v>-1.5859570238865</v>
      </c>
      <c r="T12" s="39">
        <v>32.5098228922335</v>
      </c>
      <c r="U12" s="39">
        <v>3.39730144983413</v>
      </c>
      <c r="V12" s="39">
        <v>29.6377679793475</v>
      </c>
      <c r="W12" s="39">
        <v>8.31436412345256</v>
      </c>
      <c r="X12" s="39">
        <v>6.56776816170697</v>
      </c>
      <c r="Y12" s="39">
        <v>126.132578863335</v>
      </c>
      <c r="Z12" s="10"/>
      <c r="AA12" s="10"/>
      <c r="AB12" s="41"/>
      <c r="AC12" s="41"/>
      <c r="AD12" s="41"/>
      <c r="AE12" s="41"/>
      <c r="AF12" s="10"/>
      <c r="AG12" s="10"/>
    </row>
    <row r="13" spans="1:33" ht="15.75">
      <c r="A13" s="10"/>
      <c r="B13" s="10"/>
      <c r="C13" s="10">
        <v>51</v>
      </c>
      <c r="D13" s="10">
        <v>876</v>
      </c>
      <c r="E13" s="10">
        <v>4.362</v>
      </c>
      <c r="F13" s="10">
        <v>-0.30000000000000004</v>
      </c>
      <c r="G13" s="10"/>
      <c r="H13" s="10">
        <v>76</v>
      </c>
      <c r="I13" s="10">
        <v>1306</v>
      </c>
      <c r="J13" s="10">
        <v>4.305</v>
      </c>
      <c r="K13" s="10">
        <v>-0.1</v>
      </c>
      <c r="L13" s="10"/>
      <c r="M13" s="10">
        <v>114</v>
      </c>
      <c r="N13" s="10">
        <v>1959</v>
      </c>
      <c r="O13" s="10">
        <v>6.3</v>
      </c>
      <c r="P13" s="38"/>
      <c r="Q13">
        <v>2189.6</v>
      </c>
      <c r="R13">
        <v>114</v>
      </c>
      <c r="S13" s="39">
        <v>-1.44929532931444</v>
      </c>
      <c r="T13" s="39">
        <v>32.2223078350091</v>
      </c>
      <c r="U13" s="39">
        <v>6.23999602354759</v>
      </c>
      <c r="V13" s="39">
        <v>31.4814897321989</v>
      </c>
      <c r="W13" s="39">
        <v>4.85100120946243</v>
      </c>
      <c r="X13" s="39">
        <v>3.8748662980323</v>
      </c>
      <c r="Y13" s="39">
        <v>191.459153976425</v>
      </c>
      <c r="Z13" s="10"/>
      <c r="AA13" s="10"/>
      <c r="AB13" s="14"/>
      <c r="AC13" s="38"/>
      <c r="AD13" s="14"/>
      <c r="AE13" s="14"/>
      <c r="AF13" s="10"/>
      <c r="AG13" s="10"/>
    </row>
    <row r="14" spans="1:33" ht="15.75">
      <c r="A14" s="10"/>
      <c r="B14" s="10"/>
      <c r="C14" s="10">
        <v>58</v>
      </c>
      <c r="D14" s="10">
        <v>996</v>
      </c>
      <c r="E14" s="10">
        <v>4.258</v>
      </c>
      <c r="F14" s="10">
        <v>0.06</v>
      </c>
      <c r="G14" s="10"/>
      <c r="H14" s="10">
        <v>81</v>
      </c>
      <c r="I14" s="10">
        <v>1392</v>
      </c>
      <c r="J14" s="10">
        <v>4.265</v>
      </c>
      <c r="K14" s="10">
        <v>0.04</v>
      </c>
      <c r="L14" s="10"/>
      <c r="M14" s="10">
        <v>124</v>
      </c>
      <c r="N14" s="10">
        <v>2130</v>
      </c>
      <c r="O14" s="10">
        <v>8.6</v>
      </c>
      <c r="P14" s="38"/>
      <c r="Q14">
        <v>2343.3</v>
      </c>
      <c r="R14">
        <v>124</v>
      </c>
      <c r="S14" s="39">
        <v>-1.37942888242505</v>
      </c>
      <c r="T14" s="39">
        <v>31.6270143178803</v>
      </c>
      <c r="U14" s="39">
        <v>6.60334120606543</v>
      </c>
      <c r="V14" s="39">
        <v>29.5816289847602</v>
      </c>
      <c r="W14" s="39">
        <v>4.58230466952186</v>
      </c>
      <c r="X14" s="39">
        <v>3.66006969287128</v>
      </c>
      <c r="Y14" s="39">
        <v>184.522595168006</v>
      </c>
      <c r="Z14" s="10"/>
      <c r="AA14" s="10"/>
      <c r="AB14" s="14"/>
      <c r="AC14" s="38"/>
      <c r="AD14" s="38"/>
      <c r="AE14" s="38"/>
      <c r="AF14" s="10"/>
      <c r="AG14" s="10"/>
    </row>
    <row r="15" spans="1:33" ht="15.75">
      <c r="A15" s="10"/>
      <c r="B15" s="10"/>
      <c r="C15" s="10">
        <v>61</v>
      </c>
      <c r="D15" s="10">
        <v>1048</v>
      </c>
      <c r="E15" s="10">
        <v>4.304</v>
      </c>
      <c r="F15" s="10">
        <v>-0.1</v>
      </c>
      <c r="G15" s="10"/>
      <c r="H15" s="10">
        <v>86</v>
      </c>
      <c r="I15" s="10">
        <v>1477</v>
      </c>
      <c r="J15" s="10">
        <v>4.433</v>
      </c>
      <c r="K15" s="10">
        <v>-0.55</v>
      </c>
      <c r="L15" s="10"/>
      <c r="M15" s="10">
        <v>134</v>
      </c>
      <c r="N15" s="10">
        <v>2302</v>
      </c>
      <c r="O15" s="10">
        <v>6.6</v>
      </c>
      <c r="P15" s="42"/>
      <c r="Q15">
        <v>2495.3</v>
      </c>
      <c r="R15">
        <v>134</v>
      </c>
      <c r="S15" s="39">
        <v>-1.15660253498893</v>
      </c>
      <c r="T15" s="39">
        <v>32.2169720234087</v>
      </c>
      <c r="U15" s="39">
        <v>6.78755448459921</v>
      </c>
      <c r="V15" s="39">
        <v>31.5595003551643</v>
      </c>
      <c r="W15" s="39">
        <v>4.32696928469387</v>
      </c>
      <c r="X15" s="39">
        <v>3.44373545395134</v>
      </c>
      <c r="Y15" s="39">
        <v>193.522321131453</v>
      </c>
      <c r="Z15" s="10"/>
      <c r="AA15" s="10"/>
      <c r="AB15" s="14"/>
      <c r="AC15" s="38"/>
      <c r="AD15" s="38"/>
      <c r="AE15" s="38"/>
      <c r="AF15" s="10"/>
      <c r="AG15" s="10"/>
    </row>
    <row r="16" spans="1:33" ht="15.75">
      <c r="A16" s="10"/>
      <c r="B16" s="10"/>
      <c r="C16" s="10">
        <v>66</v>
      </c>
      <c r="D16" s="10">
        <v>1134</v>
      </c>
      <c r="E16" s="10">
        <v>4.289</v>
      </c>
      <c r="F16" s="10">
        <v>-0.05</v>
      </c>
      <c r="G16" s="10"/>
      <c r="H16" s="10">
        <v>91</v>
      </c>
      <c r="I16" s="10">
        <v>1563</v>
      </c>
      <c r="J16" s="10">
        <v>4.195</v>
      </c>
      <c r="K16" s="10">
        <v>0.29</v>
      </c>
      <c r="L16" s="10"/>
      <c r="M16" s="10">
        <v>144</v>
      </c>
      <c r="N16" s="10">
        <v>2474</v>
      </c>
      <c r="O16" s="10">
        <v>9.1</v>
      </c>
      <c r="P16" s="42"/>
      <c r="Q16">
        <v>2645.6</v>
      </c>
      <c r="R16">
        <v>144</v>
      </c>
      <c r="S16" s="39">
        <v>-1.46259389025191</v>
      </c>
      <c r="T16" s="39">
        <v>31.6594549786512</v>
      </c>
      <c r="U16" s="39">
        <v>5.43040499732909</v>
      </c>
      <c r="V16" s="39">
        <v>29.0972238607383</v>
      </c>
      <c r="W16" s="39">
        <v>6.17480552065605</v>
      </c>
      <c r="X16" s="39">
        <v>4.91292198345237</v>
      </c>
      <c r="Y16" s="39">
        <v>179.939575312191</v>
      </c>
      <c r="Z16" s="10"/>
      <c r="AA16" s="10"/>
      <c r="AB16" s="14"/>
      <c r="AC16" s="38"/>
      <c r="AD16" s="38"/>
      <c r="AE16" s="38"/>
      <c r="AF16" s="10"/>
      <c r="AG16" s="10"/>
    </row>
    <row r="17" spans="1:33" ht="15.75">
      <c r="A17" s="10"/>
      <c r="B17" s="10"/>
      <c r="C17" s="10">
        <v>71</v>
      </c>
      <c r="D17" s="10">
        <v>1220</v>
      </c>
      <c r="E17" s="10">
        <v>4.365</v>
      </c>
      <c r="F17" s="10">
        <v>-0.31</v>
      </c>
      <c r="G17" s="10"/>
      <c r="H17" s="10">
        <v>106</v>
      </c>
      <c r="I17" s="10">
        <v>1821</v>
      </c>
      <c r="J17" s="10">
        <v>4.023</v>
      </c>
      <c r="K17" s="10">
        <v>0.9</v>
      </c>
      <c r="L17" s="10"/>
      <c r="M17" s="10">
        <v>154</v>
      </c>
      <c r="N17" s="10">
        <v>2646</v>
      </c>
      <c r="O17" s="10">
        <v>8.8</v>
      </c>
      <c r="P17" s="42"/>
      <c r="Q17">
        <v>2794.3</v>
      </c>
      <c r="R17">
        <v>154</v>
      </c>
      <c r="S17" s="39">
        <v>-1.71606598031643</v>
      </c>
      <c r="T17" s="39">
        <v>30.73263754597</v>
      </c>
      <c r="U17" s="39">
        <v>3.90892713724098</v>
      </c>
      <c r="V17" s="39">
        <v>24.9364931665893</v>
      </c>
      <c r="W17" s="39">
        <v>9.18594966510699</v>
      </c>
      <c r="X17" s="39">
        <v>7.41518534367682</v>
      </c>
      <c r="Y17" s="39">
        <v>128.657764678167</v>
      </c>
      <c r="Z17" s="10"/>
      <c r="AA17" s="10"/>
      <c r="AB17" s="14"/>
      <c r="AC17" s="38"/>
      <c r="AD17" s="38"/>
      <c r="AE17" s="38"/>
      <c r="AF17" s="10"/>
      <c r="AG17" s="10"/>
    </row>
    <row r="18" spans="1:33" ht="15.75">
      <c r="A18" s="10"/>
      <c r="B18" s="10"/>
      <c r="C18" s="10">
        <v>76</v>
      </c>
      <c r="D18" s="10">
        <v>1306</v>
      </c>
      <c r="E18" s="10">
        <v>4.318</v>
      </c>
      <c r="F18" s="10">
        <v>-0.15</v>
      </c>
      <c r="G18" s="10"/>
      <c r="H18" s="10">
        <v>108.5</v>
      </c>
      <c r="I18" s="10">
        <v>1864</v>
      </c>
      <c r="J18" s="10">
        <v>4.229</v>
      </c>
      <c r="K18" s="10">
        <v>0.17</v>
      </c>
      <c r="L18" s="10"/>
      <c r="M18" s="10">
        <v>164</v>
      </c>
      <c r="N18" s="10">
        <v>2818</v>
      </c>
      <c r="O18" s="10">
        <v>8.9</v>
      </c>
      <c r="P18" s="42"/>
      <c r="Q18">
        <v>2941.4</v>
      </c>
      <c r="R18">
        <v>164</v>
      </c>
      <c r="S18" s="39">
        <v>-1.69763599674894</v>
      </c>
      <c r="T18" s="39">
        <v>31.0987147644018</v>
      </c>
      <c r="U18" s="39">
        <v>4.68762787796727</v>
      </c>
      <c r="V18" s="39">
        <v>26.501394353866</v>
      </c>
      <c r="W18" s="39">
        <v>7.94441082835498</v>
      </c>
      <c r="X18" s="39">
        <v>6.36634010185033</v>
      </c>
      <c r="Y18" s="39">
        <v>145.462844886305</v>
      </c>
      <c r="Z18" s="10"/>
      <c r="AA18" s="10"/>
      <c r="AB18" s="41"/>
      <c r="AC18" s="10"/>
      <c r="AD18" s="10"/>
      <c r="AE18" s="10"/>
      <c r="AF18" s="10"/>
      <c r="AG18" s="10"/>
    </row>
    <row r="19" spans="1:33" ht="15">
      <c r="A19" s="10"/>
      <c r="B19" s="10"/>
      <c r="C19" s="10">
        <v>81</v>
      </c>
      <c r="D19" s="10">
        <v>1392</v>
      </c>
      <c r="E19" s="10">
        <v>4.239</v>
      </c>
      <c r="F19" s="10">
        <v>0.13</v>
      </c>
      <c r="G19" s="10"/>
      <c r="H19" s="10">
        <v>111</v>
      </c>
      <c r="I19" s="10">
        <v>1907</v>
      </c>
      <c r="J19" s="10">
        <v>4.309</v>
      </c>
      <c r="K19" s="10">
        <v>-0.12</v>
      </c>
      <c r="L19" s="10"/>
      <c r="M19" s="10">
        <v>174</v>
      </c>
      <c r="N19" s="10">
        <v>2989</v>
      </c>
      <c r="O19" s="10">
        <v>7.7</v>
      </c>
      <c r="P19" s="42"/>
      <c r="Q19">
        <v>3086.9</v>
      </c>
      <c r="R19">
        <v>174</v>
      </c>
      <c r="S19" s="39">
        <v>-1.60166309277548</v>
      </c>
      <c r="T19" s="39">
        <v>32.1335453174307</v>
      </c>
      <c r="U19" s="39">
        <v>6.67645814420133</v>
      </c>
      <c r="V19" s="39">
        <v>30.8321838630334</v>
      </c>
      <c r="W19" s="39">
        <v>5.6661242437694</v>
      </c>
      <c r="X19" s="39">
        <v>4.46491857303253</v>
      </c>
      <c r="Y19" s="39">
        <v>185.068806331102</v>
      </c>
      <c r="Z19" s="10"/>
      <c r="AA19" s="10"/>
      <c r="AB19" s="10"/>
      <c r="AC19" s="10"/>
      <c r="AD19" s="10"/>
      <c r="AE19" s="10"/>
      <c r="AF19" s="10"/>
      <c r="AG19" s="10"/>
    </row>
    <row r="20" spans="1:33" ht="15">
      <c r="A20" s="10"/>
      <c r="B20" s="10"/>
      <c r="C20" s="10">
        <v>86</v>
      </c>
      <c r="D20" s="10">
        <v>1477</v>
      </c>
      <c r="E20" s="10">
        <v>4.372</v>
      </c>
      <c r="F20" s="10">
        <v>-0.34</v>
      </c>
      <c r="G20" s="10"/>
      <c r="H20" s="10">
        <v>118.5</v>
      </c>
      <c r="I20" s="10">
        <v>2036</v>
      </c>
      <c r="J20" s="10">
        <v>4.268</v>
      </c>
      <c r="K20" s="10">
        <v>0.03</v>
      </c>
      <c r="L20" s="10"/>
      <c r="M20" s="10">
        <v>184</v>
      </c>
      <c r="N20" s="10">
        <v>3161</v>
      </c>
      <c r="O20" s="10">
        <v>8.4</v>
      </c>
      <c r="P20" s="42"/>
      <c r="Q20">
        <v>3230.7</v>
      </c>
      <c r="R20">
        <v>184</v>
      </c>
      <c r="S20" s="39">
        <v>-1.62081058428101</v>
      </c>
      <c r="T20" s="39">
        <v>32.8899824432039</v>
      </c>
      <c r="U20" s="39">
        <v>1.27373230707141</v>
      </c>
      <c r="V20" s="39">
        <v>31.7982081503792</v>
      </c>
      <c r="W20" s="39">
        <v>8.93438045274193</v>
      </c>
      <c r="X20" s="39">
        <v>7.192811612875</v>
      </c>
      <c r="Y20" s="39">
        <v>91.401536390361</v>
      </c>
      <c r="Z20" s="10"/>
      <c r="AA20" s="10"/>
      <c r="AB20" s="10"/>
      <c r="AC20" s="10"/>
      <c r="AD20" s="10"/>
      <c r="AE20" s="10"/>
      <c r="AF20" s="10"/>
      <c r="AG20" s="10"/>
    </row>
    <row r="21" spans="1:33" ht="15">
      <c r="A21" s="10"/>
      <c r="B21" s="10"/>
      <c r="C21" s="10">
        <v>91</v>
      </c>
      <c r="D21" s="10">
        <v>1563</v>
      </c>
      <c r="E21" s="10">
        <v>3.938</v>
      </c>
      <c r="F21" s="10">
        <v>1.2</v>
      </c>
      <c r="G21" s="10"/>
      <c r="H21" s="10">
        <v>121</v>
      </c>
      <c r="I21" s="10">
        <v>2079</v>
      </c>
      <c r="J21" s="10">
        <v>4.267</v>
      </c>
      <c r="K21" s="10">
        <v>0.03</v>
      </c>
      <c r="L21" s="10"/>
      <c r="M21" s="10">
        <v>194</v>
      </c>
      <c r="N21" s="10">
        <v>3333</v>
      </c>
      <c r="O21" s="10">
        <v>8.1</v>
      </c>
      <c r="P21" s="42"/>
      <c r="Q21">
        <v>3372.9</v>
      </c>
      <c r="R21">
        <v>194</v>
      </c>
      <c r="S21" s="39">
        <v>-1.47963459427941</v>
      </c>
      <c r="T21" s="39">
        <v>32.2636878558837</v>
      </c>
      <c r="U21" s="39">
        <v>6.10211855975486</v>
      </c>
      <c r="V21" s="39">
        <v>31.4158574379967</v>
      </c>
      <c r="W21" s="39">
        <v>5.10530261169755</v>
      </c>
      <c r="X21" s="39">
        <v>4.08546199783972</v>
      </c>
      <c r="Y21" s="39">
        <v>188.4561597969</v>
      </c>
      <c r="Z21" s="10"/>
      <c r="AA21" s="10"/>
      <c r="AB21" s="10"/>
      <c r="AC21" s="10"/>
      <c r="AD21" s="10"/>
      <c r="AE21" s="10"/>
      <c r="AF21" s="10"/>
      <c r="AG21" s="10"/>
    </row>
    <row r="22" spans="1:33" ht="15">
      <c r="A22" s="10"/>
      <c r="B22" s="10"/>
      <c r="C22" s="10">
        <v>98</v>
      </c>
      <c r="D22" s="10">
        <v>1684</v>
      </c>
      <c r="E22" s="10">
        <v>4.11</v>
      </c>
      <c r="F22" s="10">
        <v>0.59</v>
      </c>
      <c r="G22" s="10"/>
      <c r="H22" s="10">
        <v>124</v>
      </c>
      <c r="I22" s="10">
        <v>2130</v>
      </c>
      <c r="J22" s="10">
        <v>4.294</v>
      </c>
      <c r="K22" s="10">
        <v>-0.07</v>
      </c>
      <c r="L22" s="10"/>
      <c r="M22" s="10">
        <v>204</v>
      </c>
      <c r="N22" s="10">
        <v>3505</v>
      </c>
      <c r="O22" s="10">
        <v>3.3</v>
      </c>
      <c r="P22" s="42"/>
      <c r="Q22">
        <v>3513.4</v>
      </c>
      <c r="R22">
        <v>204</v>
      </c>
      <c r="S22" s="39">
        <v>1.41976493377926</v>
      </c>
      <c r="T22" s="39">
        <v>31.4258027226635</v>
      </c>
      <c r="U22" s="39">
        <v>9.17897371036623</v>
      </c>
      <c r="V22" s="39">
        <v>30.8596298157479</v>
      </c>
      <c r="W22" s="39">
        <v>1.07379769629371</v>
      </c>
      <c r="X22" s="39">
        <v>0.8506948142496631</v>
      </c>
      <c r="Y22" s="39">
        <v>291.809595734008</v>
      </c>
      <c r="Z22" s="10"/>
      <c r="AA22" s="10"/>
      <c r="AB22" s="10"/>
      <c r="AC22" s="10"/>
      <c r="AD22" s="10"/>
      <c r="AE22" s="10"/>
      <c r="AF22" s="10"/>
      <c r="AG22" s="10"/>
    </row>
    <row r="23" spans="1:33" ht="15">
      <c r="A23" s="10"/>
      <c r="B23" s="10"/>
      <c r="C23" s="10">
        <v>101</v>
      </c>
      <c r="D23" s="10">
        <v>1735</v>
      </c>
      <c r="E23" s="10">
        <v>4.263</v>
      </c>
      <c r="F23" s="10">
        <v>0.05</v>
      </c>
      <c r="G23" s="10"/>
      <c r="H23" s="10">
        <v>126</v>
      </c>
      <c r="I23" s="10">
        <v>2165</v>
      </c>
      <c r="J23" s="10">
        <v>4.253</v>
      </c>
      <c r="K23" s="10">
        <v>0.08</v>
      </c>
      <c r="L23" s="10"/>
      <c r="M23" s="10">
        <v>213</v>
      </c>
      <c r="N23" s="10">
        <v>3651</v>
      </c>
      <c r="O23" s="10">
        <v>3.7</v>
      </c>
      <c r="P23" s="42"/>
      <c r="Q23">
        <v>3631.6</v>
      </c>
      <c r="R23">
        <v>212.5</v>
      </c>
      <c r="S23" s="39">
        <v>-1.49641076183973</v>
      </c>
      <c r="T23" s="39">
        <v>32.2780264550702</v>
      </c>
      <c r="U23" s="39">
        <v>6.04423719142769</v>
      </c>
      <c r="V23" s="39">
        <v>31.3982547444128</v>
      </c>
      <c r="W23" s="39">
        <v>5.19565025141871</v>
      </c>
      <c r="X23" s="39">
        <v>4.15939903259141</v>
      </c>
      <c r="Y23" s="39">
        <v>188.749855322852</v>
      </c>
      <c r="Z23" s="10"/>
      <c r="AA23" s="10"/>
      <c r="AB23" s="10"/>
      <c r="AC23" s="10"/>
      <c r="AD23" s="10"/>
      <c r="AE23" s="10"/>
      <c r="AF23" s="10"/>
      <c r="AG23" s="10"/>
    </row>
    <row r="24" spans="1:33" ht="15">
      <c r="A24" s="10"/>
      <c r="B24" s="10"/>
      <c r="C24" s="10">
        <v>104</v>
      </c>
      <c r="D24" s="10">
        <v>1787</v>
      </c>
      <c r="E24" s="10">
        <v>4.228</v>
      </c>
      <c r="F24" s="10">
        <v>0.17</v>
      </c>
      <c r="G24" s="10"/>
      <c r="H24" s="10">
        <v>128.5</v>
      </c>
      <c r="I24" s="10">
        <v>2208</v>
      </c>
      <c r="J24" s="10">
        <v>4.423</v>
      </c>
      <c r="K24" s="10">
        <v>-0.52</v>
      </c>
      <c r="L24" s="10"/>
      <c r="M24" s="10">
        <v>224</v>
      </c>
      <c r="N24" s="10">
        <v>3727</v>
      </c>
      <c r="O24" s="10">
        <v>4</v>
      </c>
      <c r="P24" s="42"/>
      <c r="Q24">
        <v>3789.6</v>
      </c>
      <c r="R24">
        <v>224</v>
      </c>
      <c r="S24" s="39">
        <v>0.3627167712321431</v>
      </c>
      <c r="T24" s="39">
        <v>31.2741716940895</v>
      </c>
      <c r="U24" s="39">
        <v>8.03438750517259</v>
      </c>
      <c r="V24" s="39">
        <v>29.1636835799575</v>
      </c>
      <c r="W24" s="39">
        <v>4.26425934277105</v>
      </c>
      <c r="X24" s="39">
        <v>3.4273927332862</v>
      </c>
      <c r="Y24" s="39">
        <v>274.234734527212</v>
      </c>
      <c r="Z24" s="10"/>
      <c r="AA24" s="10"/>
      <c r="AB24" s="10"/>
      <c r="AC24" s="10"/>
      <c r="AD24" s="10"/>
      <c r="AE24" s="10"/>
      <c r="AF24" s="10"/>
      <c r="AG24" s="10"/>
    </row>
    <row r="25" spans="1:33" ht="15">
      <c r="A25" s="10"/>
      <c r="B25" s="10"/>
      <c r="C25" s="10">
        <v>106</v>
      </c>
      <c r="D25" s="10">
        <v>1821</v>
      </c>
      <c r="E25" s="10">
        <v>4.148</v>
      </c>
      <c r="F25" s="10">
        <v>0.45</v>
      </c>
      <c r="G25" s="10"/>
      <c r="H25" s="10">
        <v>137.5</v>
      </c>
      <c r="I25" s="10">
        <v>2362</v>
      </c>
      <c r="J25" s="10">
        <v>4.351</v>
      </c>
      <c r="K25" s="10">
        <v>-0.26</v>
      </c>
      <c r="L25" s="10"/>
      <c r="M25" s="10">
        <v>234</v>
      </c>
      <c r="N25" s="10">
        <v>3839</v>
      </c>
      <c r="O25" s="10">
        <v>5</v>
      </c>
      <c r="P25" s="42"/>
      <c r="Q25">
        <v>3925.2</v>
      </c>
      <c r="R25">
        <v>234</v>
      </c>
      <c r="S25" s="39">
        <v>-1.47499885248354</v>
      </c>
      <c r="T25" s="39">
        <v>32.2806404033665</v>
      </c>
      <c r="U25" s="39">
        <v>6.08097192843428</v>
      </c>
      <c r="V25" s="39">
        <v>31.3352768547465</v>
      </c>
      <c r="W25" s="39">
        <v>5.19417724135791</v>
      </c>
      <c r="X25" s="39">
        <v>4.15472429702188</v>
      </c>
      <c r="Y25" s="39">
        <v>185.809240930039</v>
      </c>
      <c r="Z25" s="10"/>
      <c r="AA25" s="10"/>
      <c r="AB25" s="10"/>
      <c r="AC25" s="10"/>
      <c r="AD25" s="10"/>
      <c r="AE25" s="10"/>
      <c r="AF25" s="10"/>
      <c r="AG25" s="10"/>
    </row>
    <row r="26" spans="1:33" ht="15">
      <c r="A26" s="10"/>
      <c r="B26" s="10"/>
      <c r="C26" s="10">
        <v>108.5</v>
      </c>
      <c r="D26" s="10">
        <v>1864</v>
      </c>
      <c r="E26" s="10">
        <v>4.263</v>
      </c>
      <c r="F26" s="10">
        <v>0.05</v>
      </c>
      <c r="G26" s="10"/>
      <c r="H26" s="10">
        <v>140</v>
      </c>
      <c r="I26" s="10">
        <v>2405</v>
      </c>
      <c r="J26" s="10">
        <v>4.25</v>
      </c>
      <c r="K26" s="10">
        <v>0.09</v>
      </c>
      <c r="L26" s="10"/>
      <c r="M26" s="10">
        <v>244</v>
      </c>
      <c r="N26" s="10">
        <v>3952</v>
      </c>
      <c r="O26" s="10">
        <v>9.4</v>
      </c>
      <c r="P26" s="42"/>
      <c r="Q26">
        <v>4059.2</v>
      </c>
      <c r="R26">
        <v>244</v>
      </c>
      <c r="S26" s="39">
        <v>-1.11561613436024</v>
      </c>
      <c r="T26" s="39">
        <v>31.9250227156095</v>
      </c>
      <c r="U26" s="39">
        <v>6.57327901612577</v>
      </c>
      <c r="V26" s="39">
        <v>31.0977538452606</v>
      </c>
      <c r="W26" s="39">
        <v>4.47964103586046</v>
      </c>
      <c r="X26" s="39">
        <v>3.55662895317186</v>
      </c>
      <c r="Y26" s="39">
        <v>189.605664629932</v>
      </c>
      <c r="Z26" s="10"/>
      <c r="AA26" s="10"/>
      <c r="AB26" s="10"/>
      <c r="AC26" s="10"/>
      <c r="AD26" s="10"/>
      <c r="AE26" s="10"/>
      <c r="AF26" s="10"/>
      <c r="AG26" s="10"/>
    </row>
    <row r="27" spans="1:33" ht="15">
      <c r="A27" s="10"/>
      <c r="B27" s="10"/>
      <c r="C27" s="10">
        <v>111</v>
      </c>
      <c r="D27" s="10">
        <v>1907</v>
      </c>
      <c r="E27" s="10">
        <v>4.098</v>
      </c>
      <c r="F27" s="10">
        <v>0.63</v>
      </c>
      <c r="G27" s="10"/>
      <c r="H27" s="10">
        <v>143</v>
      </c>
      <c r="I27" s="10">
        <v>2457</v>
      </c>
      <c r="J27" s="10">
        <v>3.853</v>
      </c>
      <c r="K27" s="10">
        <v>1.51</v>
      </c>
      <c r="L27" s="10"/>
      <c r="M27" s="10">
        <v>254</v>
      </c>
      <c r="N27" s="10">
        <v>4064</v>
      </c>
      <c r="O27" s="10">
        <v>8</v>
      </c>
      <c r="P27" s="42"/>
      <c r="Q27">
        <v>4191.6</v>
      </c>
      <c r="R27">
        <v>254</v>
      </c>
      <c r="S27" s="39">
        <v>-1.68779179856871</v>
      </c>
      <c r="T27" s="39">
        <v>32.1012527461729</v>
      </c>
      <c r="U27" s="39">
        <v>5.94726447463719</v>
      </c>
      <c r="V27" s="39">
        <v>29.546893090379</v>
      </c>
      <c r="W27" s="39">
        <v>6.61499845215057</v>
      </c>
      <c r="X27" s="39">
        <v>5.31405802835098</v>
      </c>
      <c r="Y27" s="39">
        <v>162.800263095165</v>
      </c>
      <c r="Z27" s="10"/>
      <c r="AA27" s="10"/>
      <c r="AB27" s="10"/>
      <c r="AC27" s="10"/>
      <c r="AD27" s="10"/>
      <c r="AE27" s="10"/>
      <c r="AF27" s="10"/>
      <c r="AG27" s="10"/>
    </row>
    <row r="28" spans="1:33" ht="15">
      <c r="A28" s="10"/>
      <c r="B28" s="10"/>
      <c r="C28" s="10">
        <v>114</v>
      </c>
      <c r="D28" s="10">
        <v>1959</v>
      </c>
      <c r="E28" s="10">
        <v>4.213</v>
      </c>
      <c r="F28" s="10">
        <v>0.22</v>
      </c>
      <c r="G28" s="10"/>
      <c r="H28" s="10">
        <v>145</v>
      </c>
      <c r="I28" s="10">
        <v>2491</v>
      </c>
      <c r="J28" s="10">
        <v>4.196</v>
      </c>
      <c r="K28" s="10">
        <v>0.28</v>
      </c>
      <c r="L28" s="10"/>
      <c r="M28" s="10">
        <v>264</v>
      </c>
      <c r="N28" s="10">
        <v>4176</v>
      </c>
      <c r="O28" s="10">
        <v>9.1</v>
      </c>
      <c r="P28" s="42"/>
      <c r="Q28">
        <v>4322.4</v>
      </c>
      <c r="R28">
        <v>264</v>
      </c>
      <c r="S28" s="39">
        <v>-1.71871054539379</v>
      </c>
      <c r="T28" s="39">
        <v>31.3468660391269</v>
      </c>
      <c r="U28" s="39">
        <v>4.58295281423882</v>
      </c>
      <c r="V28" s="39">
        <v>27.4801863931684</v>
      </c>
      <c r="W28" s="39">
        <v>7.69994760673025</v>
      </c>
      <c r="X28" s="39">
        <v>6.15245364389092</v>
      </c>
      <c r="Y28" s="39">
        <v>159.721812608541</v>
      </c>
      <c r="Z28" s="10"/>
      <c r="AA28" s="10"/>
      <c r="AB28" s="10"/>
      <c r="AC28" s="10"/>
      <c r="AD28" s="10"/>
      <c r="AE28" s="10"/>
      <c r="AF28" s="10"/>
      <c r="AG28" s="10"/>
    </row>
    <row r="29" spans="1:33" ht="15">
      <c r="A29" s="10"/>
      <c r="B29" s="10"/>
      <c r="C29" s="10">
        <v>116</v>
      </c>
      <c r="D29" s="10">
        <v>1993</v>
      </c>
      <c r="E29" s="10">
        <v>4.24</v>
      </c>
      <c r="F29" s="10">
        <v>0.13</v>
      </c>
      <c r="G29" s="10"/>
      <c r="H29" s="10">
        <v>150</v>
      </c>
      <c r="I29" s="10">
        <v>2577</v>
      </c>
      <c r="J29" s="10">
        <v>4.329</v>
      </c>
      <c r="K29" s="10">
        <v>-0.19</v>
      </c>
      <c r="L29" s="10"/>
      <c r="M29" s="10">
        <v>274</v>
      </c>
      <c r="N29" s="10">
        <v>4289</v>
      </c>
      <c r="O29" s="10">
        <v>8.1</v>
      </c>
      <c r="P29" s="42"/>
      <c r="Q29">
        <v>4451.4</v>
      </c>
      <c r="R29">
        <v>274</v>
      </c>
      <c r="S29" s="39">
        <v>-1.68071389853026</v>
      </c>
      <c r="T29" s="39">
        <v>31.8652015682755</v>
      </c>
      <c r="U29" s="39">
        <v>4.777501474103</v>
      </c>
      <c r="V29" s="39">
        <v>27.3612375988296</v>
      </c>
      <c r="W29" s="39">
        <v>7.86611766337349</v>
      </c>
      <c r="X29" s="39">
        <v>6.34842382581484</v>
      </c>
      <c r="Y29" s="39">
        <v>156.391844194167</v>
      </c>
      <c r="Z29" s="10"/>
      <c r="AA29" s="10"/>
      <c r="AB29" s="10"/>
      <c r="AC29" s="10"/>
      <c r="AD29" s="10"/>
      <c r="AE29" s="10"/>
      <c r="AF29" s="10"/>
      <c r="AG29" s="10"/>
    </row>
    <row r="30" spans="1:33" ht="15">
      <c r="A30" s="10"/>
      <c r="B30" s="10"/>
      <c r="C30" s="10">
        <v>120</v>
      </c>
      <c r="D30" s="10">
        <v>2062</v>
      </c>
      <c r="E30" s="10">
        <v>4.021</v>
      </c>
      <c r="F30" s="10">
        <v>0.91</v>
      </c>
      <c r="G30" s="10"/>
      <c r="H30" s="10">
        <v>153</v>
      </c>
      <c r="I30" s="10">
        <v>2629</v>
      </c>
      <c r="J30" s="10">
        <v>4.182</v>
      </c>
      <c r="K30" s="10">
        <v>0.33</v>
      </c>
      <c r="L30" s="10"/>
      <c r="M30" s="10">
        <v>284</v>
      </c>
      <c r="N30" s="10">
        <v>4401</v>
      </c>
      <c r="O30" s="10">
        <v>6.2</v>
      </c>
      <c r="P30" s="42"/>
      <c r="Q30">
        <v>4578.9</v>
      </c>
      <c r="R30">
        <v>284</v>
      </c>
      <c r="S30" s="39">
        <v>-1.28877727762129</v>
      </c>
      <c r="T30" s="39">
        <v>31.7505493875459</v>
      </c>
      <c r="U30" s="39">
        <v>6.83659075170654</v>
      </c>
      <c r="V30" s="39">
        <v>30.2260458988344</v>
      </c>
      <c r="W30" s="39">
        <v>4.19854904350094</v>
      </c>
      <c r="X30" s="39">
        <v>3.33130559137175</v>
      </c>
      <c r="Y30" s="39">
        <v>192.986245964961</v>
      </c>
      <c r="Z30" s="10"/>
      <c r="AA30" s="10"/>
      <c r="AB30" s="10"/>
      <c r="AC30" s="10"/>
      <c r="AD30" s="10"/>
      <c r="AE30" s="10"/>
      <c r="AF30" s="10"/>
      <c r="AG30" s="10"/>
    </row>
    <row r="31" spans="1:33" ht="15">
      <c r="A31" s="10"/>
      <c r="B31" s="10"/>
      <c r="C31" s="10">
        <v>123</v>
      </c>
      <c r="D31" s="10">
        <v>2113</v>
      </c>
      <c r="E31" s="10">
        <v>3.982</v>
      </c>
      <c r="F31" s="10">
        <v>1.04</v>
      </c>
      <c r="G31" s="10"/>
      <c r="H31" s="10">
        <v>155</v>
      </c>
      <c r="I31" s="10">
        <v>2663</v>
      </c>
      <c r="J31" s="10">
        <v>4.162</v>
      </c>
      <c r="K31" s="10">
        <v>0.4</v>
      </c>
      <c r="L31" s="10"/>
      <c r="M31" s="10">
        <v>294</v>
      </c>
      <c r="N31" s="10">
        <v>4514</v>
      </c>
      <c r="O31" s="10">
        <v>8.5</v>
      </c>
      <c r="P31" s="42"/>
      <c r="Q31">
        <v>4704.7</v>
      </c>
      <c r="R31">
        <v>294</v>
      </c>
      <c r="S31" s="39">
        <v>-1.63618393652391</v>
      </c>
      <c r="T31" s="39">
        <v>31.341033010921</v>
      </c>
      <c r="U31" s="39">
        <v>5.02852388228309</v>
      </c>
      <c r="V31" s="39">
        <v>27.8683400235311</v>
      </c>
      <c r="W31" s="39">
        <v>7.03767365324883</v>
      </c>
      <c r="X31" s="39">
        <v>5.65383021930837</v>
      </c>
      <c r="Y31" s="39">
        <v>166.022569542913</v>
      </c>
      <c r="Z31" s="10"/>
      <c r="AA31" s="10"/>
      <c r="AB31" s="10"/>
      <c r="AC31" s="10"/>
      <c r="AD31" s="10"/>
      <c r="AE31" s="10"/>
      <c r="AF31" s="10"/>
      <c r="AG31" s="10"/>
    </row>
    <row r="32" spans="1:33" ht="15">
      <c r="A32" s="10"/>
      <c r="B32" s="10"/>
      <c r="C32" s="10">
        <v>125</v>
      </c>
      <c r="D32" s="10">
        <v>2148</v>
      </c>
      <c r="E32" s="10">
        <v>4.293</v>
      </c>
      <c r="F32" s="10">
        <v>-0.06</v>
      </c>
      <c r="G32" s="10"/>
      <c r="H32" s="10">
        <v>177.5</v>
      </c>
      <c r="I32" s="10">
        <v>3049</v>
      </c>
      <c r="J32" s="10">
        <v>4.245</v>
      </c>
      <c r="K32" s="10">
        <v>0.11</v>
      </c>
      <c r="L32" s="10"/>
      <c r="M32" s="10">
        <v>304</v>
      </c>
      <c r="N32" s="10">
        <v>4626</v>
      </c>
      <c r="O32" s="10">
        <v>8.8</v>
      </c>
      <c r="P32" s="42"/>
      <c r="Q32">
        <v>4828.9</v>
      </c>
      <c r="R32">
        <v>304</v>
      </c>
      <c r="S32" s="39">
        <v>-1.69620435987475</v>
      </c>
      <c r="T32" s="39">
        <v>30.7417351033007</v>
      </c>
      <c r="U32" s="39">
        <v>3.89291907927157</v>
      </c>
      <c r="V32" s="39">
        <v>22.7932837301297</v>
      </c>
      <c r="W32" s="39">
        <v>9.06529287430027</v>
      </c>
      <c r="X32" s="39">
        <v>7.29664866151691</v>
      </c>
      <c r="Y32" s="39">
        <v>194.122547267342</v>
      </c>
      <c r="Z32" s="10"/>
      <c r="AA32" s="10"/>
      <c r="AB32" s="10"/>
      <c r="AC32" s="10"/>
      <c r="AD32" s="10"/>
      <c r="AE32" s="10"/>
      <c r="AF32" s="10"/>
      <c r="AG32" s="10"/>
    </row>
    <row r="33" spans="1:33" ht="15">
      <c r="A33" s="10"/>
      <c r="B33" s="10"/>
      <c r="C33" s="10">
        <v>130</v>
      </c>
      <c r="D33" s="10">
        <v>2233</v>
      </c>
      <c r="E33" s="10">
        <v>4.252</v>
      </c>
      <c r="F33" s="10">
        <v>0.08</v>
      </c>
      <c r="G33" s="10"/>
      <c r="H33" s="10">
        <v>180</v>
      </c>
      <c r="I33" s="10">
        <v>3092</v>
      </c>
      <c r="J33" s="10">
        <v>4.227</v>
      </c>
      <c r="K33" s="10">
        <v>0.17</v>
      </c>
      <c r="L33" s="10"/>
      <c r="M33" s="10">
        <v>314</v>
      </c>
      <c r="N33" s="10">
        <v>4738</v>
      </c>
      <c r="O33" s="10">
        <v>9.3</v>
      </c>
      <c r="P33" s="42"/>
      <c r="Q33">
        <v>4951.5</v>
      </c>
      <c r="R33">
        <v>314</v>
      </c>
      <c r="S33" s="39">
        <v>-1.74582565755212</v>
      </c>
      <c r="T33" s="39">
        <v>31.3686011438097</v>
      </c>
      <c r="U33" s="39">
        <v>4.2085057526063</v>
      </c>
      <c r="V33" s="39">
        <v>26.1495255390902</v>
      </c>
      <c r="W33" s="39">
        <v>8.45356146162261</v>
      </c>
      <c r="X33" s="39">
        <v>6.83250737627541</v>
      </c>
      <c r="Y33" s="39">
        <v>174.318517661369</v>
      </c>
      <c r="Z33" s="10"/>
      <c r="AA33" s="10"/>
      <c r="AB33" s="10"/>
      <c r="AC33" s="10"/>
      <c r="AD33" s="10"/>
      <c r="AE33" s="10"/>
      <c r="AF33" s="10"/>
      <c r="AG33" s="10"/>
    </row>
    <row r="34" spans="1:33" ht="15">
      <c r="A34" s="10"/>
      <c r="B34" s="10"/>
      <c r="C34" s="10">
        <v>133</v>
      </c>
      <c r="D34" s="10">
        <v>2285</v>
      </c>
      <c r="E34" s="10">
        <v>4.299</v>
      </c>
      <c r="F34" s="10">
        <v>-0.08</v>
      </c>
      <c r="G34" s="10"/>
      <c r="H34" s="10">
        <v>190</v>
      </c>
      <c r="I34" s="10">
        <v>3264</v>
      </c>
      <c r="J34" s="10">
        <v>4.263</v>
      </c>
      <c r="K34" s="10">
        <v>0.05</v>
      </c>
      <c r="L34" s="10"/>
      <c r="M34" s="10">
        <v>324</v>
      </c>
      <c r="N34" s="10">
        <v>4851</v>
      </c>
      <c r="O34" s="10">
        <v>8.4</v>
      </c>
      <c r="P34" s="42"/>
      <c r="Q34">
        <v>5072.4</v>
      </c>
      <c r="R34">
        <v>324</v>
      </c>
      <c r="S34" s="39">
        <v>-1.62131987125792</v>
      </c>
      <c r="T34" s="39">
        <v>32.8879071227462</v>
      </c>
      <c r="U34" s="39">
        <v>1.27189638766924</v>
      </c>
      <c r="V34" s="39">
        <v>31.7930081411418</v>
      </c>
      <c r="W34" s="39">
        <v>8.92579378481757</v>
      </c>
      <c r="X34" s="39">
        <v>7.18612541260718</v>
      </c>
      <c r="Y34" s="39">
        <v>91.5393479778434</v>
      </c>
      <c r="Z34" s="10"/>
      <c r="AA34" s="10"/>
      <c r="AB34" s="10"/>
      <c r="AC34" s="10"/>
      <c r="AD34" s="10"/>
      <c r="AE34" s="10"/>
      <c r="AF34" s="10"/>
      <c r="AG34" s="10"/>
    </row>
    <row r="35" spans="1:33" ht="15">
      <c r="A35" s="10"/>
      <c r="B35" s="10"/>
      <c r="C35" s="10">
        <v>135</v>
      </c>
      <c r="D35" s="10">
        <v>2319</v>
      </c>
      <c r="E35" s="10">
        <v>4.189</v>
      </c>
      <c r="F35" s="10">
        <v>0.31</v>
      </c>
      <c r="G35" s="10"/>
      <c r="H35" s="10">
        <v>195</v>
      </c>
      <c r="I35" s="10">
        <v>3350</v>
      </c>
      <c r="J35" s="10">
        <v>4.241</v>
      </c>
      <c r="K35" s="10">
        <v>0.12</v>
      </c>
      <c r="L35" s="10"/>
      <c r="M35" s="10">
        <v>334</v>
      </c>
      <c r="N35" s="10">
        <v>4963</v>
      </c>
      <c r="O35" s="10">
        <v>9.1</v>
      </c>
      <c r="P35" s="42"/>
      <c r="Q35">
        <v>5191.6</v>
      </c>
      <c r="R35">
        <v>334</v>
      </c>
      <c r="S35" s="39">
        <v>-1.54490340193974</v>
      </c>
      <c r="T35" s="39">
        <v>31.9846874922115</v>
      </c>
      <c r="U35" s="39">
        <v>5.36453126824039</v>
      </c>
      <c r="V35" s="39">
        <v>29.7592199732207</v>
      </c>
      <c r="W35" s="39">
        <v>6.25277727113467</v>
      </c>
      <c r="X35" s="39">
        <v>5.03612540635673</v>
      </c>
      <c r="Y35" s="39">
        <v>183.190300198542</v>
      </c>
      <c r="Z35" s="10"/>
      <c r="AA35" s="10"/>
      <c r="AB35" s="10"/>
      <c r="AC35" s="10"/>
      <c r="AD35" s="10"/>
      <c r="AE35" s="10"/>
      <c r="AF35" s="10"/>
      <c r="AG35" s="10"/>
    </row>
    <row r="36" spans="1:33" ht="15">
      <c r="A36" s="10"/>
      <c r="B36" s="10"/>
      <c r="C36" s="10">
        <v>137.5</v>
      </c>
      <c r="D36" s="10">
        <v>2362</v>
      </c>
      <c r="E36" s="10">
        <v>4.211</v>
      </c>
      <c r="F36" s="10">
        <v>0.23</v>
      </c>
      <c r="G36" s="10"/>
      <c r="H36" s="10">
        <v>200</v>
      </c>
      <c r="I36" s="10">
        <v>3436</v>
      </c>
      <c r="J36" s="10">
        <v>4.158</v>
      </c>
      <c r="K36" s="10">
        <v>0.42</v>
      </c>
      <c r="L36" s="10"/>
      <c r="M36" s="10">
        <v>344</v>
      </c>
      <c r="N36" s="10">
        <v>5167</v>
      </c>
      <c r="O36" s="10">
        <v>9.1</v>
      </c>
      <c r="P36" s="42"/>
      <c r="Q36">
        <v>5309.3</v>
      </c>
      <c r="R36">
        <v>344</v>
      </c>
      <c r="S36" s="39">
        <v>-1.69804040679821</v>
      </c>
      <c r="T36" s="39">
        <v>30.7450529128004</v>
      </c>
      <c r="U36" s="39">
        <v>3.72205972077195</v>
      </c>
      <c r="V36" s="39">
        <v>23.5317500615935</v>
      </c>
      <c r="W36" s="39">
        <v>9.09300612617937</v>
      </c>
      <c r="X36" s="39">
        <v>7.32312334032968</v>
      </c>
      <c r="Y36" s="39">
        <v>193.68556391962</v>
      </c>
      <c r="Z36" s="10"/>
      <c r="AA36" s="10"/>
      <c r="AB36" s="10"/>
      <c r="AC36" s="10"/>
      <c r="AD36" s="10"/>
      <c r="AE36" s="10"/>
      <c r="AF36" s="10"/>
      <c r="AG36" s="10"/>
    </row>
    <row r="37" spans="1:33" ht="15">
      <c r="A37" s="10"/>
      <c r="B37" s="10"/>
      <c r="C37" s="10">
        <v>140</v>
      </c>
      <c r="D37" s="10">
        <v>2405</v>
      </c>
      <c r="E37" s="10">
        <v>4.269</v>
      </c>
      <c r="F37" s="10">
        <v>0.03</v>
      </c>
      <c r="G37" s="10"/>
      <c r="H37" s="10">
        <v>205</v>
      </c>
      <c r="I37" s="10">
        <v>3522</v>
      </c>
      <c r="J37" s="10">
        <v>4.289</v>
      </c>
      <c r="K37" s="10">
        <v>-0.05</v>
      </c>
      <c r="L37" s="10"/>
      <c r="M37" s="10">
        <v>354</v>
      </c>
      <c r="N37" s="10">
        <v>5296</v>
      </c>
      <c r="O37" s="10">
        <v>9.1</v>
      </c>
      <c r="P37" s="42"/>
      <c r="Q37">
        <v>5425.3</v>
      </c>
      <c r="R37">
        <v>354</v>
      </c>
      <c r="S37" s="39">
        <v>-1.71834158044448</v>
      </c>
      <c r="T37" s="39">
        <v>31.1323233937481</v>
      </c>
      <c r="U37" s="39">
        <v>4.63303248929221</v>
      </c>
      <c r="V37" s="39">
        <v>26.4258398351358</v>
      </c>
      <c r="W37" s="39">
        <v>7.5278773827466</v>
      </c>
      <c r="X37" s="39">
        <v>6.05042481677669</v>
      </c>
      <c r="Y37" s="39">
        <v>174.714897247579</v>
      </c>
      <c r="Z37" s="10"/>
      <c r="AA37" s="10"/>
      <c r="AB37" s="10"/>
      <c r="AC37" s="10"/>
      <c r="AD37" s="10"/>
      <c r="AE37" s="10"/>
      <c r="AF37" s="10"/>
      <c r="AG37" s="10"/>
    </row>
    <row r="38" spans="1:33" ht="15">
      <c r="A38" s="10"/>
      <c r="B38" s="10"/>
      <c r="C38" s="10">
        <v>143</v>
      </c>
      <c r="D38" s="10">
        <v>2457</v>
      </c>
      <c r="E38" s="10">
        <v>4.246</v>
      </c>
      <c r="F38" s="10">
        <v>0.1</v>
      </c>
      <c r="G38" s="10"/>
      <c r="H38" s="10">
        <v>210</v>
      </c>
      <c r="I38" s="10">
        <v>3608</v>
      </c>
      <c r="J38" s="10">
        <v>3.894</v>
      </c>
      <c r="K38" s="10">
        <v>1.36</v>
      </c>
      <c r="L38" s="10"/>
      <c r="M38" s="10">
        <v>364</v>
      </c>
      <c r="N38" s="10">
        <v>5424</v>
      </c>
      <c r="O38" s="10">
        <v>5.4</v>
      </c>
      <c r="P38" s="42"/>
      <c r="Q38" s="43">
        <v>5539.7</v>
      </c>
      <c r="R38" s="43">
        <v>364</v>
      </c>
      <c r="S38" s="39">
        <v>-1.45475461889428</v>
      </c>
      <c r="T38" s="39">
        <v>32.2012568509673</v>
      </c>
      <c r="U38" s="39">
        <v>6.15719372291298</v>
      </c>
      <c r="V38" s="39">
        <v>31.4821503426299</v>
      </c>
      <c r="W38" s="39">
        <v>4.9104955726752</v>
      </c>
      <c r="X38" s="39">
        <v>3.92328450049816</v>
      </c>
      <c r="Y38" s="39">
        <v>190.112987228153</v>
      </c>
      <c r="Z38" s="10"/>
      <c r="AA38" s="10"/>
      <c r="AB38" s="10"/>
      <c r="AC38" s="10"/>
      <c r="AD38" s="10"/>
      <c r="AE38" s="10"/>
      <c r="AF38" s="10"/>
      <c r="AG38" s="10"/>
    </row>
    <row r="39" spans="1:33" ht="15">
      <c r="A39" s="10"/>
      <c r="B39" s="10"/>
      <c r="C39" s="10">
        <v>145</v>
      </c>
      <c r="D39" s="10">
        <v>2491</v>
      </c>
      <c r="E39" s="10">
        <v>4.277</v>
      </c>
      <c r="F39" s="10">
        <v>0</v>
      </c>
      <c r="G39" s="10"/>
      <c r="H39" s="10">
        <v>215</v>
      </c>
      <c r="I39" s="10">
        <v>3694</v>
      </c>
      <c r="J39" s="10">
        <v>4.163</v>
      </c>
      <c r="K39" s="10">
        <v>0.4</v>
      </c>
      <c r="L39" s="10"/>
      <c r="M39" s="10">
        <v>374</v>
      </c>
      <c r="N39" s="10">
        <v>5553</v>
      </c>
      <c r="O39" s="10">
        <v>9.2</v>
      </c>
      <c r="P39" s="42"/>
      <c r="Q39" s="43">
        <v>5652.4</v>
      </c>
      <c r="R39" s="43">
        <v>374</v>
      </c>
      <c r="S39" s="39">
        <v>-1.7120357589746</v>
      </c>
      <c r="T39" s="39">
        <v>31.7529545982561</v>
      </c>
      <c r="U39" s="39">
        <v>3.64712672527693</v>
      </c>
      <c r="V39" s="39">
        <v>25.6013615773939</v>
      </c>
      <c r="W39" s="39">
        <v>8.99720710804251</v>
      </c>
      <c r="X39" s="39">
        <v>7.2342230562287</v>
      </c>
      <c r="Y39" s="39">
        <v>160.328396577099</v>
      </c>
      <c r="Z39" s="10"/>
      <c r="AA39" s="10"/>
      <c r="AB39" s="10"/>
      <c r="AC39" s="10"/>
      <c r="AD39" s="10"/>
      <c r="AE39" s="10"/>
      <c r="AF39" s="10"/>
      <c r="AG39" s="10"/>
    </row>
    <row r="40" spans="1:33" ht="15">
      <c r="A40" s="10"/>
      <c r="B40" s="10"/>
      <c r="C40" s="10">
        <v>155</v>
      </c>
      <c r="D40" s="10">
        <v>2663</v>
      </c>
      <c r="E40" s="10">
        <v>4.048</v>
      </c>
      <c r="F40" s="10">
        <v>0.81</v>
      </c>
      <c r="G40" s="10"/>
      <c r="H40" s="10">
        <v>225</v>
      </c>
      <c r="I40" s="10">
        <v>3738</v>
      </c>
      <c r="J40" s="10">
        <v>4.234</v>
      </c>
      <c r="K40" s="10">
        <v>0.15</v>
      </c>
      <c r="L40" s="10"/>
      <c r="M40" s="10">
        <v>384</v>
      </c>
      <c r="N40" s="10">
        <v>5682</v>
      </c>
      <c r="O40" s="10">
        <v>8.1</v>
      </c>
      <c r="P40" s="42"/>
      <c r="Q40" s="43">
        <v>5763.5</v>
      </c>
      <c r="R40" s="43">
        <v>384</v>
      </c>
      <c r="S40" s="39">
        <v>-1.6870879601598</v>
      </c>
      <c r="T40" s="39">
        <v>31.4122259358745</v>
      </c>
      <c r="U40" s="39">
        <v>4.99939105564231</v>
      </c>
      <c r="V40" s="39">
        <v>27.5739307572498</v>
      </c>
      <c r="W40" s="39">
        <v>7.16932495344972</v>
      </c>
      <c r="X40" s="39">
        <v>5.75956979451326</v>
      </c>
      <c r="Y40" s="39">
        <v>171.983097011621</v>
      </c>
      <c r="Z40" s="10"/>
      <c r="AA40" s="10"/>
      <c r="AB40" s="10"/>
      <c r="AC40" s="10"/>
      <c r="AD40" s="10"/>
      <c r="AE40" s="10"/>
      <c r="AF40" s="10"/>
      <c r="AG40" s="10"/>
    </row>
    <row r="41" spans="1:33" ht="15">
      <c r="A41" s="10"/>
      <c r="B41" s="10"/>
      <c r="C41" s="10">
        <v>165</v>
      </c>
      <c r="D41" s="10">
        <v>2835</v>
      </c>
      <c r="E41" s="10">
        <v>4.189</v>
      </c>
      <c r="F41" s="10">
        <v>0.31</v>
      </c>
      <c r="G41" s="10"/>
      <c r="H41" s="10">
        <v>230</v>
      </c>
      <c r="I41" s="10">
        <v>3794</v>
      </c>
      <c r="J41" s="10">
        <v>3.775</v>
      </c>
      <c r="K41" s="10">
        <v>1.79</v>
      </c>
      <c r="L41" s="10"/>
      <c r="M41" s="10">
        <v>394</v>
      </c>
      <c r="N41" s="10">
        <v>5811</v>
      </c>
      <c r="O41" s="10">
        <v>8.3</v>
      </c>
      <c r="P41" s="42"/>
      <c r="Q41" s="43">
        <v>5873</v>
      </c>
      <c r="R41" s="43">
        <v>394</v>
      </c>
      <c r="S41" s="39">
        <v>-1.67649021313425</v>
      </c>
      <c r="T41" s="39">
        <v>31.7055592800705</v>
      </c>
      <c r="U41" s="39">
        <v>5.20403537888973</v>
      </c>
      <c r="V41" s="39">
        <v>29.5219309799719</v>
      </c>
      <c r="W41" s="39">
        <v>6.63136052036634</v>
      </c>
      <c r="X41" s="39">
        <v>5.31333723580953</v>
      </c>
      <c r="Y41" s="39">
        <v>170.246383044279</v>
      </c>
      <c r="Z41" s="10"/>
      <c r="AA41" s="10"/>
      <c r="AB41" s="10"/>
      <c r="AC41" s="10"/>
      <c r="AD41" s="10"/>
      <c r="AE41" s="10"/>
      <c r="AF41" s="10"/>
      <c r="AG41" s="10"/>
    </row>
    <row r="42" spans="1:33" ht="15">
      <c r="A42" s="10"/>
      <c r="B42" s="10"/>
      <c r="C42" s="10">
        <v>177.5</v>
      </c>
      <c r="D42" s="10">
        <v>3049</v>
      </c>
      <c r="E42" s="10">
        <v>4.159</v>
      </c>
      <c r="F42" s="10">
        <v>0.41</v>
      </c>
      <c r="G42" s="10"/>
      <c r="H42" s="10">
        <v>235</v>
      </c>
      <c r="I42" s="10">
        <v>3850</v>
      </c>
      <c r="J42" s="10">
        <v>4.32</v>
      </c>
      <c r="K42" s="10">
        <v>-0.16</v>
      </c>
      <c r="L42" s="10"/>
      <c r="M42" s="10">
        <v>404</v>
      </c>
      <c r="N42" s="10">
        <v>5939</v>
      </c>
      <c r="O42" s="10">
        <v>6.3</v>
      </c>
      <c r="P42" s="42"/>
      <c r="Q42" s="43">
        <v>5980.8</v>
      </c>
      <c r="R42" s="43">
        <v>404</v>
      </c>
      <c r="S42" s="39">
        <v>0.503584947722083</v>
      </c>
      <c r="T42" s="39">
        <v>30.8633532081996</v>
      </c>
      <c r="U42" s="39">
        <v>7.00759022007781</v>
      </c>
      <c r="V42" s="39">
        <v>26.325261784486</v>
      </c>
      <c r="W42" s="39">
        <v>6.34888010468633</v>
      </c>
      <c r="X42" s="39">
        <v>5.09310653722095</v>
      </c>
      <c r="Y42" s="39">
        <v>265.120582954937</v>
      </c>
      <c r="Z42" s="10"/>
      <c r="AA42" s="10"/>
      <c r="AB42" s="10"/>
      <c r="AC42" s="10"/>
      <c r="AD42" s="10"/>
      <c r="AE42" s="10"/>
      <c r="AF42" s="10"/>
      <c r="AG42" s="10"/>
    </row>
    <row r="43" spans="1:33" ht="15">
      <c r="A43" s="10"/>
      <c r="B43" s="10"/>
      <c r="C43" s="10">
        <v>180</v>
      </c>
      <c r="D43" s="10">
        <v>3092</v>
      </c>
      <c r="E43" s="10">
        <v>3.8770000000000002</v>
      </c>
      <c r="F43" s="10">
        <v>1.42</v>
      </c>
      <c r="G43" s="10"/>
      <c r="H43" s="10">
        <v>240</v>
      </c>
      <c r="I43" s="10">
        <v>3907</v>
      </c>
      <c r="J43" s="10">
        <v>4.148</v>
      </c>
      <c r="K43" s="10">
        <v>0.45</v>
      </c>
      <c r="L43" s="10"/>
      <c r="M43" s="10">
        <v>414</v>
      </c>
      <c r="N43" s="10">
        <v>6068</v>
      </c>
      <c r="O43" s="10">
        <v>4.3</v>
      </c>
      <c r="P43" s="42"/>
      <c r="Q43" s="43">
        <v>6087.2</v>
      </c>
      <c r="R43" s="43">
        <v>414</v>
      </c>
      <c r="S43" s="39">
        <v>-1.51239549523335</v>
      </c>
      <c r="T43" s="39">
        <v>31.8804887009394</v>
      </c>
      <c r="U43" s="39">
        <v>5.5683234468</v>
      </c>
      <c r="V43" s="39">
        <v>28.7766984717247</v>
      </c>
      <c r="W43" s="39">
        <v>7.10900400365386</v>
      </c>
      <c r="X43" s="39">
        <v>5.7249674130154</v>
      </c>
      <c r="Y43" s="39">
        <v>201.669847748674</v>
      </c>
      <c r="Z43" s="10"/>
      <c r="AA43" s="10"/>
      <c r="AB43" s="10"/>
      <c r="AC43" s="10"/>
      <c r="AD43" s="10"/>
      <c r="AE43" s="10"/>
      <c r="AF43" s="10"/>
      <c r="AG43" s="10"/>
    </row>
    <row r="44" spans="1:33" ht="15">
      <c r="A44" s="10"/>
      <c r="B44" s="10"/>
      <c r="C44" s="10">
        <v>185</v>
      </c>
      <c r="D44" s="10">
        <v>3178</v>
      </c>
      <c r="E44" s="10">
        <v>4.186</v>
      </c>
      <c r="F44" s="10">
        <v>0.32</v>
      </c>
      <c r="G44" s="10"/>
      <c r="H44" s="10">
        <v>245</v>
      </c>
      <c r="I44" s="10">
        <v>3963</v>
      </c>
      <c r="J44" s="10">
        <v>4.294</v>
      </c>
      <c r="K44" s="10">
        <v>-0.06</v>
      </c>
      <c r="L44" s="10"/>
      <c r="M44" s="10">
        <v>424</v>
      </c>
      <c r="N44" s="10">
        <v>6197</v>
      </c>
      <c r="O44" s="10">
        <v>4.3</v>
      </c>
      <c r="P44" s="42"/>
      <c r="Q44" s="43">
        <v>6193.4</v>
      </c>
      <c r="R44" s="43">
        <v>424</v>
      </c>
      <c r="S44" s="39">
        <v>0.33362147851829604</v>
      </c>
      <c r="T44" s="39">
        <v>31.8782366171304</v>
      </c>
      <c r="U44" s="39">
        <v>7.46937124044348</v>
      </c>
      <c r="V44" s="39">
        <v>30.3290615398396</v>
      </c>
      <c r="W44" s="39">
        <v>4.78057382585264</v>
      </c>
      <c r="X44" s="39">
        <v>3.84712786726683</v>
      </c>
      <c r="Y44" s="39">
        <v>252.137270072535</v>
      </c>
      <c r="Z44" s="10"/>
      <c r="AA44" s="10"/>
      <c r="AB44" s="10"/>
      <c r="AC44" s="10"/>
      <c r="AD44" s="10"/>
      <c r="AE44" s="10"/>
      <c r="AF44" s="10"/>
      <c r="AG44" s="10"/>
    </row>
    <row r="45" spans="1:33" ht="15">
      <c r="A45" s="10"/>
      <c r="B45" s="10"/>
      <c r="C45" s="10">
        <v>190</v>
      </c>
      <c r="D45" s="10">
        <v>3264</v>
      </c>
      <c r="E45" s="10">
        <v>4.31</v>
      </c>
      <c r="F45" s="10">
        <v>-0.12</v>
      </c>
      <c r="G45" s="10"/>
      <c r="H45" s="10">
        <v>255</v>
      </c>
      <c r="I45" s="10">
        <v>4075</v>
      </c>
      <c r="J45" s="10">
        <v>4.219</v>
      </c>
      <c r="K45" s="10">
        <v>0.2</v>
      </c>
      <c r="L45" s="10"/>
      <c r="M45" s="10">
        <v>434</v>
      </c>
      <c r="N45" s="10">
        <v>6325</v>
      </c>
      <c r="O45" s="10">
        <v>9.1</v>
      </c>
      <c r="P45" s="42"/>
      <c r="Q45" s="43">
        <v>6299.5</v>
      </c>
      <c r="R45" s="43">
        <v>434</v>
      </c>
      <c r="S45" s="39">
        <v>-1.72196518697919</v>
      </c>
      <c r="T45" s="39">
        <v>31.145443959751</v>
      </c>
      <c r="U45" s="39">
        <v>4.22540709296949</v>
      </c>
      <c r="V45" s="39">
        <v>24.4633250398264</v>
      </c>
      <c r="W45" s="39">
        <v>8.91549445065166</v>
      </c>
      <c r="X45" s="39">
        <v>7.2101486690902</v>
      </c>
      <c r="Y45" s="39">
        <v>164.772926596252</v>
      </c>
      <c r="Z45" s="10"/>
      <c r="AA45" s="10"/>
      <c r="AB45" s="10"/>
      <c r="AC45" s="10"/>
      <c r="AD45" s="10"/>
      <c r="AE45" s="10"/>
      <c r="AF45" s="10"/>
      <c r="AG45" s="10"/>
    </row>
    <row r="46" spans="1:33" ht="15">
      <c r="A46" s="10"/>
      <c r="B46" s="10"/>
      <c r="C46" s="10">
        <v>195</v>
      </c>
      <c r="D46" s="10">
        <v>3350</v>
      </c>
      <c r="E46" s="10">
        <v>3.914</v>
      </c>
      <c r="F46" s="10">
        <v>1.29</v>
      </c>
      <c r="G46" s="10"/>
      <c r="H46" s="10">
        <v>265</v>
      </c>
      <c r="I46" s="10">
        <v>4188</v>
      </c>
      <c r="J46" s="10">
        <v>4.257</v>
      </c>
      <c r="K46" s="10">
        <v>0.07</v>
      </c>
      <c r="L46" s="10"/>
      <c r="M46" s="10">
        <v>444</v>
      </c>
      <c r="N46" s="10">
        <v>6454</v>
      </c>
      <c r="O46" s="10">
        <v>8.5</v>
      </c>
      <c r="P46" s="42"/>
      <c r="Q46" s="43">
        <v>6405.7</v>
      </c>
      <c r="R46" s="43">
        <v>444</v>
      </c>
      <c r="S46" s="39">
        <v>-1.72961032475187</v>
      </c>
      <c r="T46" s="39">
        <v>32.2531687151448</v>
      </c>
      <c r="U46" s="39">
        <v>4.34257707283388</v>
      </c>
      <c r="V46" s="39">
        <v>30.0019990831989</v>
      </c>
      <c r="W46" s="39">
        <v>7.34722893190232</v>
      </c>
      <c r="X46" s="39">
        <v>5.83158369720578</v>
      </c>
      <c r="Y46" s="39">
        <v>156.897179300356</v>
      </c>
      <c r="Z46" s="10"/>
      <c r="AA46" s="10"/>
      <c r="AB46" s="10"/>
      <c r="AC46" s="10"/>
      <c r="AD46" s="10"/>
      <c r="AE46" s="10"/>
      <c r="AF46" s="10"/>
      <c r="AG46" s="10"/>
    </row>
    <row r="47" spans="1:33" ht="15">
      <c r="A47" s="10"/>
      <c r="B47" s="10"/>
      <c r="C47" s="10">
        <v>200</v>
      </c>
      <c r="D47" s="10">
        <v>3436</v>
      </c>
      <c r="E47" s="10">
        <v>4.19</v>
      </c>
      <c r="F47" s="10">
        <v>0.31</v>
      </c>
      <c r="G47" s="10"/>
      <c r="H47" s="10">
        <v>275</v>
      </c>
      <c r="I47" s="10">
        <v>4300</v>
      </c>
      <c r="J47" s="10">
        <v>4.117</v>
      </c>
      <c r="K47" s="10">
        <v>0.56</v>
      </c>
      <c r="L47" s="10"/>
      <c r="M47" s="10">
        <v>454</v>
      </c>
      <c r="N47" s="10">
        <v>6583</v>
      </c>
      <c r="O47" s="10">
        <v>7.3</v>
      </c>
      <c r="P47" s="42"/>
      <c r="Q47" s="43">
        <v>6511.9</v>
      </c>
      <c r="R47" s="43">
        <v>454</v>
      </c>
      <c r="S47" s="39">
        <v>-1.45035375539371</v>
      </c>
      <c r="T47" s="39">
        <v>32.3523812273011</v>
      </c>
      <c r="U47" s="39">
        <v>6.6383964358506</v>
      </c>
      <c r="V47" s="39">
        <v>31.2947628396582</v>
      </c>
      <c r="W47" s="39">
        <v>4.91315853361798</v>
      </c>
      <c r="X47" s="39">
        <v>3.92420372859032</v>
      </c>
      <c r="Y47" s="39">
        <v>191.866290316245</v>
      </c>
      <c r="Z47" s="10"/>
      <c r="AA47" s="10"/>
      <c r="AB47" s="10"/>
      <c r="AC47" s="10"/>
      <c r="AD47" s="10"/>
      <c r="AE47" s="10"/>
      <c r="AF47" s="10"/>
      <c r="AG47" s="10"/>
    </row>
    <row r="48" spans="1:33" ht="15">
      <c r="A48" s="10"/>
      <c r="B48" s="10"/>
      <c r="C48" s="10">
        <v>205</v>
      </c>
      <c r="D48" s="10">
        <v>3522</v>
      </c>
      <c r="E48" s="10">
        <v>4.075</v>
      </c>
      <c r="F48" s="10">
        <v>0.71</v>
      </c>
      <c r="G48" s="10"/>
      <c r="H48" s="10">
        <v>280</v>
      </c>
      <c r="I48" s="10">
        <v>4356</v>
      </c>
      <c r="J48" s="10">
        <v>3.977</v>
      </c>
      <c r="K48" s="10">
        <v>1.06</v>
      </c>
      <c r="L48" s="10"/>
      <c r="M48" s="10"/>
      <c r="N48" s="10"/>
      <c r="O48" s="10"/>
      <c r="P48" s="42"/>
      <c r="Q48" s="42"/>
      <c r="R48" s="42"/>
      <c r="S48" s="42"/>
      <c r="T48" s="42"/>
      <c r="U48" s="42"/>
      <c r="V48" s="42"/>
      <c r="W48" s="42"/>
      <c r="X48" s="42"/>
      <c r="Y48" s="42"/>
      <c r="Z48" s="10"/>
      <c r="AA48" s="10"/>
      <c r="AB48" s="10"/>
      <c r="AC48" s="10"/>
      <c r="AD48" s="10"/>
      <c r="AE48" s="10"/>
      <c r="AF48" s="10"/>
      <c r="AG48" s="10"/>
    </row>
    <row r="49" spans="1:33" ht="15">
      <c r="A49" s="10"/>
      <c r="B49" s="10"/>
      <c r="C49" s="10">
        <v>210</v>
      </c>
      <c r="D49" s="10">
        <v>3608</v>
      </c>
      <c r="E49" s="10">
        <v>3.77</v>
      </c>
      <c r="F49" s="10">
        <v>1.81</v>
      </c>
      <c r="G49" s="10"/>
      <c r="H49" s="10">
        <v>285</v>
      </c>
      <c r="I49" s="10">
        <v>4412</v>
      </c>
      <c r="J49" s="10">
        <v>4.244</v>
      </c>
      <c r="K49" s="10">
        <v>0.11</v>
      </c>
      <c r="L49" s="10"/>
      <c r="M49" s="10"/>
      <c r="N49" s="10"/>
      <c r="O49" s="10"/>
      <c r="P49" s="42"/>
      <c r="Q49" s="42"/>
      <c r="R49" s="42"/>
      <c r="S49" s="42"/>
      <c r="T49" s="42"/>
      <c r="U49" s="42"/>
      <c r="V49" s="42"/>
      <c r="W49" s="42"/>
      <c r="X49" s="42"/>
      <c r="Y49" s="42"/>
      <c r="Z49" s="10"/>
      <c r="AA49" s="10"/>
      <c r="AB49" s="10"/>
      <c r="AC49" s="10"/>
      <c r="AD49" s="10"/>
      <c r="AE49" s="10"/>
      <c r="AF49" s="10"/>
      <c r="AG49" s="10"/>
    </row>
    <row r="50" spans="1:33" ht="15">
      <c r="A50" s="10"/>
      <c r="B50" s="10"/>
      <c r="C50" s="10">
        <v>215</v>
      </c>
      <c r="D50" s="10">
        <v>3694</v>
      </c>
      <c r="E50" s="10">
        <v>4.233</v>
      </c>
      <c r="F50" s="10">
        <v>0.15</v>
      </c>
      <c r="G50" s="10"/>
      <c r="H50" s="10">
        <v>290</v>
      </c>
      <c r="I50" s="10">
        <v>4469</v>
      </c>
      <c r="J50" s="10">
        <v>4.287</v>
      </c>
      <c r="K50" s="10">
        <v>-0.04</v>
      </c>
      <c r="L50" s="10"/>
      <c r="M50" s="10"/>
      <c r="N50" s="10"/>
      <c r="O50" s="10"/>
      <c r="P50" s="42"/>
      <c r="Q50" s="42"/>
      <c r="R50" s="42"/>
      <c r="S50" s="42"/>
      <c r="T50" s="42"/>
      <c r="U50" s="42"/>
      <c r="V50" s="42"/>
      <c r="W50" s="42"/>
      <c r="X50" s="42"/>
      <c r="Y50" s="42"/>
      <c r="Z50" s="10"/>
      <c r="AA50" s="10"/>
      <c r="AB50" s="10"/>
      <c r="AC50" s="10"/>
      <c r="AD50" s="10"/>
      <c r="AE50" s="10"/>
      <c r="AF50" s="10"/>
      <c r="AG50" s="10"/>
    </row>
    <row r="51" spans="1:33" ht="15">
      <c r="A51" s="10"/>
      <c r="B51" s="10"/>
      <c r="C51" s="10">
        <v>220</v>
      </c>
      <c r="D51" s="10">
        <v>3700</v>
      </c>
      <c r="E51" s="10">
        <v>4.21</v>
      </c>
      <c r="F51" s="10">
        <v>0.23</v>
      </c>
      <c r="G51" s="10"/>
      <c r="H51" s="10">
        <v>295</v>
      </c>
      <c r="I51" s="10">
        <v>4525</v>
      </c>
      <c r="J51" s="10">
        <v>4.189</v>
      </c>
      <c r="K51" s="10">
        <v>0.31</v>
      </c>
      <c r="L51" s="10"/>
      <c r="M51" s="10"/>
      <c r="N51" s="10"/>
      <c r="O51" s="10"/>
      <c r="P51" s="42"/>
      <c r="Q51" s="42"/>
      <c r="R51" s="42"/>
      <c r="S51" s="42"/>
      <c r="T51" s="42"/>
      <c r="U51" s="42"/>
      <c r="V51" s="42"/>
      <c r="W51" s="42"/>
      <c r="X51" s="42"/>
      <c r="Y51" s="42"/>
      <c r="Z51" s="10"/>
      <c r="AA51" s="10"/>
      <c r="AB51" s="10"/>
      <c r="AC51" s="10"/>
      <c r="AD51" s="10"/>
      <c r="AE51" s="10"/>
      <c r="AF51" s="10"/>
      <c r="AG51" s="10"/>
    </row>
    <row r="52" spans="1:33" ht="15">
      <c r="A52" s="10"/>
      <c r="B52" s="10"/>
      <c r="C52" s="10">
        <v>225</v>
      </c>
      <c r="D52" s="10">
        <v>3738</v>
      </c>
      <c r="E52" s="10">
        <v>4.226</v>
      </c>
      <c r="F52" s="10">
        <v>0.18</v>
      </c>
      <c r="G52" s="10"/>
      <c r="H52" s="10">
        <v>305</v>
      </c>
      <c r="I52" s="10">
        <v>4637</v>
      </c>
      <c r="J52" s="10">
        <v>4.44</v>
      </c>
      <c r="K52" s="10">
        <v>-0.58</v>
      </c>
      <c r="L52" s="10"/>
      <c r="M52" s="10"/>
      <c r="N52" s="10"/>
      <c r="O52" s="10"/>
      <c r="P52" s="42"/>
      <c r="Q52" s="42"/>
      <c r="R52" s="42"/>
      <c r="S52" s="42"/>
      <c r="T52" s="42"/>
      <c r="U52" s="42"/>
      <c r="V52" s="42"/>
      <c r="W52" s="42"/>
      <c r="X52" s="42"/>
      <c r="Y52" s="42"/>
      <c r="Z52" s="10"/>
      <c r="AA52" s="10"/>
      <c r="AB52" s="10"/>
      <c r="AC52" s="10"/>
      <c r="AD52" s="10"/>
      <c r="AE52" s="10"/>
      <c r="AF52" s="10"/>
      <c r="AG52" s="10"/>
    </row>
    <row r="53" spans="1:33" ht="15">
      <c r="A53" s="10"/>
      <c r="B53" s="10"/>
      <c r="C53" s="10">
        <v>230</v>
      </c>
      <c r="D53" s="10">
        <v>3794</v>
      </c>
      <c r="E53" s="10">
        <v>4.04</v>
      </c>
      <c r="F53" s="10">
        <v>0.84</v>
      </c>
      <c r="G53" s="10"/>
      <c r="H53" s="10">
        <v>335</v>
      </c>
      <c r="I53" s="10">
        <v>4974</v>
      </c>
      <c r="J53" s="10">
        <v>4.333</v>
      </c>
      <c r="K53" s="10">
        <v>-0.2</v>
      </c>
      <c r="L53" s="10"/>
      <c r="M53" s="10"/>
      <c r="N53" s="10"/>
      <c r="O53" s="10"/>
      <c r="P53" s="42"/>
      <c r="Q53" s="42"/>
      <c r="R53" s="42"/>
      <c r="S53" s="42"/>
      <c r="T53" s="42"/>
      <c r="U53" s="42"/>
      <c r="V53" s="42"/>
      <c r="W53" s="42"/>
      <c r="X53" s="42"/>
      <c r="Y53" s="42"/>
      <c r="Z53" s="10"/>
      <c r="AA53" s="10"/>
      <c r="AB53" s="10"/>
      <c r="AC53" s="10"/>
      <c r="AD53" s="10"/>
      <c r="AE53" s="10"/>
      <c r="AF53" s="10"/>
      <c r="AG53" s="10"/>
    </row>
    <row r="54" spans="1:33" ht="15">
      <c r="A54" s="10"/>
      <c r="B54" s="10"/>
      <c r="C54" s="10">
        <v>235</v>
      </c>
      <c r="D54" s="10">
        <v>3850</v>
      </c>
      <c r="E54" s="10">
        <v>4.382</v>
      </c>
      <c r="F54" s="10">
        <v>-0.37</v>
      </c>
      <c r="G54" s="10"/>
      <c r="H54" s="10">
        <v>345</v>
      </c>
      <c r="I54" s="10">
        <v>5180</v>
      </c>
      <c r="J54" s="10">
        <v>4.455</v>
      </c>
      <c r="K54" s="10">
        <v>-0.63</v>
      </c>
      <c r="L54" s="10"/>
      <c r="M54" s="10"/>
      <c r="N54" s="10"/>
      <c r="O54" s="10"/>
      <c r="P54" s="42"/>
      <c r="Q54" s="42"/>
      <c r="R54" s="42"/>
      <c r="S54" s="42"/>
      <c r="T54" s="42"/>
      <c r="U54" s="42"/>
      <c r="V54" s="42"/>
      <c r="W54" s="42"/>
      <c r="X54" s="42"/>
      <c r="Y54" s="42"/>
      <c r="Z54" s="10"/>
      <c r="AA54" s="10"/>
      <c r="AB54" s="10"/>
      <c r="AC54" s="10"/>
      <c r="AD54" s="10"/>
      <c r="AE54" s="10"/>
      <c r="AF54" s="10"/>
      <c r="AG54" s="10"/>
    </row>
    <row r="55" spans="1:33" ht="15">
      <c r="A55" s="10"/>
      <c r="B55" s="10"/>
      <c r="C55" s="10">
        <v>240</v>
      </c>
      <c r="D55" s="10">
        <v>3907</v>
      </c>
      <c r="E55" s="10">
        <v>4.184</v>
      </c>
      <c r="F55" s="10">
        <v>0.33</v>
      </c>
      <c r="G55" s="10"/>
      <c r="H55" s="10">
        <v>355</v>
      </c>
      <c r="I55" s="10">
        <v>5309</v>
      </c>
      <c r="J55" s="10">
        <v>4.31</v>
      </c>
      <c r="K55" s="10">
        <v>-0.12</v>
      </c>
      <c r="L55" s="10"/>
      <c r="M55" s="10"/>
      <c r="N55" s="10"/>
      <c r="O55" s="10"/>
      <c r="P55" s="42"/>
      <c r="Q55" s="42"/>
      <c r="R55" s="42"/>
      <c r="S55" s="42"/>
      <c r="T55" s="42"/>
      <c r="U55" s="42"/>
      <c r="V55" s="42"/>
      <c r="W55" s="42"/>
      <c r="X55" s="42"/>
      <c r="Y55" s="42"/>
      <c r="Z55" s="10"/>
      <c r="AA55" s="10"/>
      <c r="AB55" s="10"/>
      <c r="AC55" s="10"/>
      <c r="AD55" s="10"/>
      <c r="AE55" s="10"/>
      <c r="AF55" s="10"/>
      <c r="AG55" s="10"/>
    </row>
    <row r="56" spans="1:33" ht="15">
      <c r="A56" s="10"/>
      <c r="B56" s="10"/>
      <c r="C56" s="10">
        <v>245</v>
      </c>
      <c r="D56" s="10">
        <v>3963</v>
      </c>
      <c r="E56" s="10">
        <v>4.248</v>
      </c>
      <c r="F56" s="10">
        <v>0.1</v>
      </c>
      <c r="G56" s="10"/>
      <c r="H56" s="10">
        <v>357</v>
      </c>
      <c r="I56" s="10">
        <v>5334</v>
      </c>
      <c r="J56" s="10">
        <v>4.252</v>
      </c>
      <c r="K56" s="10">
        <v>0.08</v>
      </c>
      <c r="L56" s="10"/>
      <c r="M56" s="10"/>
      <c r="N56" s="10"/>
      <c r="O56" s="10"/>
      <c r="P56" s="42"/>
      <c r="Q56" s="42"/>
      <c r="R56" s="42"/>
      <c r="S56" s="42"/>
      <c r="T56" s="42"/>
      <c r="U56" s="42"/>
      <c r="V56" s="42"/>
      <c r="W56" s="42"/>
      <c r="X56" s="42"/>
      <c r="Y56" s="42"/>
      <c r="Z56" s="10"/>
      <c r="AA56" s="10"/>
      <c r="AB56" s="10"/>
      <c r="AC56" s="10"/>
      <c r="AD56" s="10"/>
      <c r="AE56" s="10"/>
      <c r="AF56" s="10"/>
      <c r="AG56" s="10"/>
    </row>
    <row r="57" spans="1:33" ht="15">
      <c r="A57" s="10"/>
      <c r="B57" s="10"/>
      <c r="C57" s="10">
        <v>255</v>
      </c>
      <c r="D57" s="10">
        <v>4075</v>
      </c>
      <c r="E57" s="10">
        <v>4.314</v>
      </c>
      <c r="F57" s="10">
        <v>-0.14</v>
      </c>
      <c r="G57" s="10"/>
      <c r="H57" s="10">
        <v>370</v>
      </c>
      <c r="I57" s="10">
        <v>5502</v>
      </c>
      <c r="J57" s="10">
        <v>4.371</v>
      </c>
      <c r="K57" s="10">
        <v>-0.33</v>
      </c>
      <c r="L57" s="10"/>
      <c r="M57" s="10"/>
      <c r="N57" s="10"/>
      <c r="O57" s="10"/>
      <c r="P57" s="42"/>
      <c r="Q57" s="42"/>
      <c r="R57" s="42"/>
      <c r="S57" s="42"/>
      <c r="T57" s="42"/>
      <c r="U57" s="42"/>
      <c r="V57" s="42"/>
      <c r="W57" s="42"/>
      <c r="X57" s="42"/>
      <c r="Y57" s="42"/>
      <c r="Z57" s="10"/>
      <c r="AA57" s="10"/>
      <c r="AB57" s="10"/>
      <c r="AC57" s="10"/>
      <c r="AD57" s="10"/>
      <c r="AE57" s="10"/>
      <c r="AF57" s="10"/>
      <c r="AG57" s="10"/>
    </row>
    <row r="58" spans="1:33" ht="15">
      <c r="A58" s="10"/>
      <c r="B58" s="10"/>
      <c r="C58" s="10">
        <v>260</v>
      </c>
      <c r="D58" s="10">
        <v>4131</v>
      </c>
      <c r="E58" s="10">
        <v>4.136</v>
      </c>
      <c r="F58" s="10">
        <v>0.49</v>
      </c>
      <c r="G58" s="10"/>
      <c r="H58" s="10">
        <v>380</v>
      </c>
      <c r="I58" s="10">
        <v>5630</v>
      </c>
      <c r="J58" s="10">
        <v>4.339</v>
      </c>
      <c r="K58" s="10">
        <v>-0.22</v>
      </c>
      <c r="L58" s="10"/>
      <c r="M58" s="10"/>
      <c r="N58" s="10"/>
      <c r="O58" s="10"/>
      <c r="P58" s="42"/>
      <c r="Q58" s="42"/>
      <c r="R58" s="42"/>
      <c r="S58" s="42"/>
      <c r="T58" s="42"/>
      <c r="U58" s="42"/>
      <c r="V58" s="42"/>
      <c r="W58" s="42"/>
      <c r="X58" s="42"/>
      <c r="Y58" s="42"/>
      <c r="Z58" s="10"/>
      <c r="AA58" s="10"/>
      <c r="AB58" s="10"/>
      <c r="AC58" s="10"/>
      <c r="AD58" s="10"/>
      <c r="AE58" s="10"/>
      <c r="AF58" s="10"/>
      <c r="AG58" s="10"/>
    </row>
    <row r="59" spans="1:33" ht="15">
      <c r="A59" s="10"/>
      <c r="B59" s="10"/>
      <c r="C59" s="10">
        <v>265</v>
      </c>
      <c r="D59" s="10">
        <v>4188</v>
      </c>
      <c r="E59" s="10">
        <v>3.994</v>
      </c>
      <c r="F59" s="10">
        <v>1</v>
      </c>
      <c r="G59" s="10"/>
      <c r="H59" s="10">
        <v>390</v>
      </c>
      <c r="I59" s="10">
        <v>5759</v>
      </c>
      <c r="J59" s="10">
        <v>4.411</v>
      </c>
      <c r="K59" s="10">
        <v>-0.48</v>
      </c>
      <c r="L59" s="10"/>
      <c r="M59" s="10"/>
      <c r="N59" s="10"/>
      <c r="O59" s="10"/>
      <c r="P59" s="42"/>
      <c r="Q59" s="42"/>
      <c r="R59" s="42"/>
      <c r="S59" s="42"/>
      <c r="T59" s="42"/>
      <c r="U59" s="42"/>
      <c r="V59" s="42"/>
      <c r="W59" s="42"/>
      <c r="X59" s="42"/>
      <c r="Y59" s="42"/>
      <c r="Z59" s="10"/>
      <c r="AA59" s="10"/>
      <c r="AB59" s="10"/>
      <c r="AC59" s="10"/>
      <c r="AD59" s="10"/>
      <c r="AE59" s="10"/>
      <c r="AF59" s="10"/>
      <c r="AG59" s="10"/>
    </row>
    <row r="60" spans="1:33" ht="15">
      <c r="A60" s="10"/>
      <c r="B60" s="10"/>
      <c r="C60" s="10">
        <v>270</v>
      </c>
      <c r="D60" s="10">
        <v>4244</v>
      </c>
      <c r="E60" s="10">
        <v>4.23</v>
      </c>
      <c r="F60" s="10">
        <v>0.16</v>
      </c>
      <c r="G60" s="10"/>
      <c r="H60" s="10">
        <v>395</v>
      </c>
      <c r="I60" s="10">
        <v>5823</v>
      </c>
      <c r="J60" s="10">
        <v>4.284</v>
      </c>
      <c r="K60" s="10">
        <v>-0.03</v>
      </c>
      <c r="L60" s="10"/>
      <c r="M60" s="10"/>
      <c r="N60" s="10"/>
      <c r="O60" s="10"/>
      <c r="P60" s="42"/>
      <c r="Q60" s="42"/>
      <c r="R60" s="42"/>
      <c r="S60" s="42"/>
      <c r="T60" s="42"/>
      <c r="U60" s="42"/>
      <c r="V60" s="42"/>
      <c r="W60" s="42"/>
      <c r="X60" s="42"/>
      <c r="Y60" s="42"/>
      <c r="Z60" s="10"/>
      <c r="AA60" s="10"/>
      <c r="AB60" s="10"/>
      <c r="AC60" s="10"/>
      <c r="AD60" s="10"/>
      <c r="AE60" s="10"/>
      <c r="AF60" s="10"/>
      <c r="AG60" s="10"/>
    </row>
    <row r="61" spans="1:33" ht="15">
      <c r="A61" s="10"/>
      <c r="B61" s="10"/>
      <c r="C61" s="10">
        <v>275</v>
      </c>
      <c r="D61" s="10">
        <v>4300</v>
      </c>
      <c r="E61" s="10">
        <v>4.236</v>
      </c>
      <c r="F61" s="10">
        <v>0.14</v>
      </c>
      <c r="G61" s="10"/>
      <c r="H61" s="10">
        <v>400</v>
      </c>
      <c r="I61" s="10">
        <v>5888</v>
      </c>
      <c r="J61" s="10">
        <v>4.305</v>
      </c>
      <c r="K61" s="10">
        <v>-0.1</v>
      </c>
      <c r="L61" s="10"/>
      <c r="M61" s="10"/>
      <c r="N61" s="10"/>
      <c r="O61" s="10"/>
      <c r="P61" s="42"/>
      <c r="Q61" s="42"/>
      <c r="R61" s="42"/>
      <c r="S61" s="42"/>
      <c r="T61" s="42"/>
      <c r="U61" s="42"/>
      <c r="V61" s="42"/>
      <c r="W61" s="42"/>
      <c r="X61" s="42"/>
      <c r="Y61" s="42"/>
      <c r="Z61" s="10"/>
      <c r="AA61" s="10"/>
      <c r="AB61" s="10"/>
      <c r="AC61" s="10"/>
      <c r="AD61" s="10"/>
      <c r="AE61" s="10"/>
      <c r="AF61" s="10"/>
      <c r="AG61" s="10"/>
    </row>
    <row r="62" spans="1:33" ht="15">
      <c r="A62" s="10"/>
      <c r="B62" s="10"/>
      <c r="C62" s="10">
        <v>285</v>
      </c>
      <c r="D62" s="10">
        <v>4412</v>
      </c>
      <c r="E62" s="10">
        <v>4.157</v>
      </c>
      <c r="F62" s="10">
        <v>0.42</v>
      </c>
      <c r="G62" s="10"/>
      <c r="H62" s="10">
        <v>405</v>
      </c>
      <c r="I62" s="10">
        <v>5952</v>
      </c>
      <c r="J62" s="10">
        <v>4.227</v>
      </c>
      <c r="K62" s="10">
        <v>0.17</v>
      </c>
      <c r="L62" s="10"/>
      <c r="M62" s="10"/>
      <c r="N62" s="10"/>
      <c r="O62" s="10"/>
      <c r="P62" s="42"/>
      <c r="Q62" s="42"/>
      <c r="R62" s="42"/>
      <c r="S62" s="42"/>
      <c r="T62" s="42"/>
      <c r="U62" s="42"/>
      <c r="V62" s="42"/>
      <c r="W62" s="42"/>
      <c r="X62" s="42"/>
      <c r="Y62" s="42"/>
      <c r="Z62" s="10"/>
      <c r="AA62" s="10"/>
      <c r="AB62" s="10"/>
      <c r="AC62" s="10"/>
      <c r="AD62" s="10"/>
      <c r="AE62" s="10"/>
      <c r="AF62" s="10"/>
      <c r="AG62" s="10"/>
    </row>
    <row r="63" spans="1:33" ht="15">
      <c r="A63" s="10"/>
      <c r="B63" s="10"/>
      <c r="C63" s="10">
        <v>290</v>
      </c>
      <c r="D63" s="10">
        <v>4469</v>
      </c>
      <c r="E63" s="10">
        <v>4.285</v>
      </c>
      <c r="F63" s="10">
        <v>-0.03</v>
      </c>
      <c r="G63" s="10"/>
      <c r="H63" s="10">
        <v>410</v>
      </c>
      <c r="I63" s="10">
        <v>6016</v>
      </c>
      <c r="J63" s="10">
        <v>4.454</v>
      </c>
      <c r="K63" s="10">
        <v>-0.63</v>
      </c>
      <c r="L63" s="10"/>
      <c r="M63" s="10"/>
      <c r="N63" s="10"/>
      <c r="O63" s="10"/>
      <c r="P63" s="42"/>
      <c r="Q63" s="42"/>
      <c r="R63" s="42"/>
      <c r="S63" s="42"/>
      <c r="T63" s="42"/>
      <c r="U63" s="42"/>
      <c r="V63" s="42"/>
      <c r="W63" s="42"/>
      <c r="X63" s="42"/>
      <c r="Y63" s="42"/>
      <c r="Z63" s="10"/>
      <c r="AA63" s="10"/>
      <c r="AB63" s="10"/>
      <c r="AC63" s="10"/>
      <c r="AD63" s="10"/>
      <c r="AE63" s="10"/>
      <c r="AF63" s="10"/>
      <c r="AG63" s="10"/>
    </row>
    <row r="64" spans="1:33" ht="15">
      <c r="A64" s="10"/>
      <c r="B64" s="10"/>
      <c r="C64" s="10">
        <v>295</v>
      </c>
      <c r="D64" s="10">
        <v>4525</v>
      </c>
      <c r="E64" s="10">
        <v>4.154</v>
      </c>
      <c r="F64" s="10">
        <v>0.43</v>
      </c>
      <c r="G64" s="10"/>
      <c r="H64" s="10">
        <v>415</v>
      </c>
      <c r="I64" s="10">
        <v>6081</v>
      </c>
      <c r="J64" s="10">
        <v>4.602</v>
      </c>
      <c r="K64" s="10">
        <v>-1.14</v>
      </c>
      <c r="L64" s="10"/>
      <c r="M64" s="10"/>
      <c r="N64" s="10"/>
      <c r="O64" s="10"/>
      <c r="P64" s="42"/>
      <c r="Q64" s="42"/>
      <c r="R64" s="42"/>
      <c r="S64" s="42"/>
      <c r="T64" s="42"/>
      <c r="U64" s="42"/>
      <c r="V64" s="42"/>
      <c r="W64" s="42"/>
      <c r="X64" s="42"/>
      <c r="Y64" s="42"/>
      <c r="Z64" s="10"/>
      <c r="AA64" s="10"/>
      <c r="AB64" s="10"/>
      <c r="AC64" s="10"/>
      <c r="AD64" s="10"/>
      <c r="AE64" s="10"/>
      <c r="AF64" s="10"/>
      <c r="AG64" s="10"/>
    </row>
    <row r="65" spans="1:33" ht="15">
      <c r="A65" s="10"/>
      <c r="B65" s="10"/>
      <c r="C65" s="10">
        <v>300</v>
      </c>
      <c r="D65" s="10">
        <v>4581</v>
      </c>
      <c r="E65" s="10">
        <v>4.101</v>
      </c>
      <c r="F65" s="10">
        <v>0.62</v>
      </c>
      <c r="G65" s="10"/>
      <c r="H65" s="10">
        <v>420</v>
      </c>
      <c r="I65" s="10">
        <v>6145</v>
      </c>
      <c r="J65" s="10">
        <v>4.3</v>
      </c>
      <c r="K65" s="10">
        <v>-0.08</v>
      </c>
      <c r="L65" s="10"/>
      <c r="M65" s="10"/>
      <c r="N65" s="10"/>
      <c r="O65" s="10"/>
      <c r="P65" s="42"/>
      <c r="Q65" s="42"/>
      <c r="R65" s="42"/>
      <c r="S65" s="42"/>
      <c r="T65" s="42"/>
      <c r="U65" s="42"/>
      <c r="V65" s="42"/>
      <c r="W65" s="42"/>
      <c r="X65" s="42"/>
      <c r="Y65" s="42"/>
      <c r="Z65" s="10"/>
      <c r="AA65" s="10"/>
      <c r="AB65" s="10"/>
      <c r="AC65" s="10"/>
      <c r="AD65" s="10"/>
      <c r="AE65" s="10"/>
      <c r="AF65" s="10"/>
      <c r="AG65" s="10"/>
    </row>
    <row r="66" spans="1:33" ht="15">
      <c r="A66" s="10"/>
      <c r="B66" s="10"/>
      <c r="C66" s="10">
        <v>305</v>
      </c>
      <c r="D66" s="10">
        <v>4637</v>
      </c>
      <c r="E66" s="10">
        <v>4.25</v>
      </c>
      <c r="F66" s="10">
        <v>0.09</v>
      </c>
      <c r="G66" s="10"/>
      <c r="H66" s="10">
        <v>425</v>
      </c>
      <c r="I66" s="10">
        <v>6210</v>
      </c>
      <c r="J66" s="10">
        <v>4.45</v>
      </c>
      <c r="K66" s="10">
        <v>-0.61</v>
      </c>
      <c r="L66" s="10"/>
      <c r="M66" s="10"/>
      <c r="N66" s="10"/>
      <c r="O66" s="10"/>
      <c r="P66" s="42"/>
      <c r="Q66" s="42"/>
      <c r="R66" s="42"/>
      <c r="S66" s="42"/>
      <c r="T66" s="42"/>
      <c r="U66" s="42"/>
      <c r="V66" s="42"/>
      <c r="W66" s="42"/>
      <c r="X66" s="42"/>
      <c r="Y66" s="42"/>
      <c r="Z66" s="10"/>
      <c r="AA66" s="10"/>
      <c r="AB66" s="10"/>
      <c r="AC66" s="10"/>
      <c r="AD66" s="10"/>
      <c r="AE66" s="10"/>
      <c r="AF66" s="10"/>
      <c r="AG66" s="10"/>
    </row>
    <row r="67" spans="1:33" ht="15">
      <c r="A67" s="10"/>
      <c r="B67" s="10"/>
      <c r="C67" s="10">
        <v>325</v>
      </c>
      <c r="D67" s="10">
        <v>4862</v>
      </c>
      <c r="E67" s="10">
        <v>4.187</v>
      </c>
      <c r="F67" s="10">
        <v>0.32</v>
      </c>
      <c r="G67" s="10"/>
      <c r="H67" s="10">
        <v>430</v>
      </c>
      <c r="I67" s="10">
        <v>6274</v>
      </c>
      <c r="J67" s="10">
        <v>4.355</v>
      </c>
      <c r="K67" s="10">
        <v>-0.28</v>
      </c>
      <c r="L67" s="10"/>
      <c r="M67" s="10"/>
      <c r="N67" s="10"/>
      <c r="O67" s="10"/>
      <c r="P67" s="42"/>
      <c r="Q67" s="42"/>
      <c r="R67" s="42"/>
      <c r="S67" s="42"/>
      <c r="T67" s="42"/>
      <c r="U67" s="42"/>
      <c r="V67" s="42"/>
      <c r="W67" s="42"/>
      <c r="X67" s="42"/>
      <c r="Y67" s="42"/>
      <c r="Z67" s="10"/>
      <c r="AA67" s="10"/>
      <c r="AB67" s="10"/>
      <c r="AC67" s="10"/>
      <c r="AD67" s="10"/>
      <c r="AE67" s="10"/>
      <c r="AF67" s="10"/>
      <c r="AG67" s="10"/>
    </row>
    <row r="68" spans="1:33" ht="15">
      <c r="A68" s="10"/>
      <c r="B68" s="10"/>
      <c r="C68" s="10">
        <v>335</v>
      </c>
      <c r="D68" s="10">
        <v>4974</v>
      </c>
      <c r="E68" s="10">
        <v>4.257</v>
      </c>
      <c r="F68" s="10">
        <v>0.07</v>
      </c>
      <c r="G68" s="10"/>
      <c r="H68" s="10">
        <v>435</v>
      </c>
      <c r="I68" s="10">
        <v>6338</v>
      </c>
      <c r="J68" s="10">
        <v>4.431</v>
      </c>
      <c r="K68" s="10">
        <v>-0.55</v>
      </c>
      <c r="L68" s="10"/>
      <c r="M68" s="10"/>
      <c r="N68" s="10"/>
      <c r="O68" s="10"/>
      <c r="P68" s="42"/>
      <c r="Q68" s="42"/>
      <c r="R68" s="42"/>
      <c r="S68" s="42"/>
      <c r="T68" s="42"/>
      <c r="U68" s="42"/>
      <c r="V68" s="42"/>
      <c r="W68" s="42"/>
      <c r="X68" s="42"/>
      <c r="Y68" s="42"/>
      <c r="Z68" s="10"/>
      <c r="AA68" s="10"/>
      <c r="AB68" s="10"/>
      <c r="AC68" s="10"/>
      <c r="AD68" s="10"/>
      <c r="AE68" s="10"/>
      <c r="AF68" s="10"/>
      <c r="AG68" s="10"/>
    </row>
    <row r="69" spans="1:33" ht="15">
      <c r="A69" s="10"/>
      <c r="B69" s="10"/>
      <c r="C69" s="10">
        <v>345</v>
      </c>
      <c r="D69" s="10">
        <v>5180</v>
      </c>
      <c r="E69" s="10">
        <v>4.191</v>
      </c>
      <c r="F69" s="10">
        <v>0.30000000000000004</v>
      </c>
      <c r="G69" s="10"/>
      <c r="H69" s="10">
        <v>440</v>
      </c>
      <c r="I69" s="10">
        <v>6403</v>
      </c>
      <c r="J69" s="10">
        <v>4.343</v>
      </c>
      <c r="K69" s="10">
        <v>-0.24</v>
      </c>
      <c r="L69" s="10"/>
      <c r="M69" s="10"/>
      <c r="N69" s="10"/>
      <c r="O69" s="10"/>
      <c r="P69" s="42"/>
      <c r="Q69" s="42"/>
      <c r="R69" s="42"/>
      <c r="S69" s="42"/>
      <c r="T69" s="42"/>
      <c r="U69" s="42"/>
      <c r="V69" s="42"/>
      <c r="W69" s="42"/>
      <c r="X69" s="42"/>
      <c r="Y69" s="42"/>
      <c r="Z69" s="10"/>
      <c r="AA69" s="10"/>
      <c r="AB69" s="10"/>
      <c r="AC69" s="10"/>
      <c r="AD69" s="10"/>
      <c r="AE69" s="10"/>
      <c r="AF69" s="10"/>
      <c r="AG69" s="10"/>
    </row>
    <row r="70" spans="1:33" ht="15">
      <c r="A70" s="10"/>
      <c r="B70" s="10"/>
      <c r="C70" s="10">
        <v>360</v>
      </c>
      <c r="D70" s="10">
        <v>5373</v>
      </c>
      <c r="E70" s="10">
        <v>4.042</v>
      </c>
      <c r="F70" s="10">
        <v>0.83</v>
      </c>
      <c r="G70" s="10"/>
      <c r="H70" s="10">
        <v>445</v>
      </c>
      <c r="I70" s="10">
        <v>6467</v>
      </c>
      <c r="J70" s="10">
        <v>4.424</v>
      </c>
      <c r="K70" s="10">
        <v>-0.52</v>
      </c>
      <c r="L70" s="10"/>
      <c r="M70" s="10"/>
      <c r="N70" s="10"/>
      <c r="O70" s="10"/>
      <c r="P70" s="42"/>
      <c r="Q70" s="42"/>
      <c r="R70" s="42"/>
      <c r="S70" s="42"/>
      <c r="T70" s="42"/>
      <c r="U70" s="42"/>
      <c r="V70" s="42"/>
      <c r="W70" s="42"/>
      <c r="X70" s="42"/>
      <c r="Y70" s="42"/>
      <c r="Z70" s="10"/>
      <c r="AA70" s="10"/>
      <c r="AB70" s="10"/>
      <c r="AC70" s="10"/>
      <c r="AD70" s="10"/>
      <c r="AE70" s="10"/>
      <c r="AF70" s="10"/>
      <c r="AG70" s="10"/>
    </row>
    <row r="71" spans="1:33" ht="15">
      <c r="A71" s="10"/>
      <c r="B71" s="10"/>
      <c r="C71" s="10">
        <v>365</v>
      </c>
      <c r="D71" s="10">
        <v>5437</v>
      </c>
      <c r="E71" s="10">
        <v>4.191</v>
      </c>
      <c r="F71" s="10">
        <v>0.30000000000000004</v>
      </c>
      <c r="G71" s="10"/>
      <c r="H71" s="10">
        <v>450</v>
      </c>
      <c r="I71" s="10">
        <v>6531</v>
      </c>
      <c r="J71" s="10">
        <v>4.346</v>
      </c>
      <c r="K71" s="10">
        <v>-0.25</v>
      </c>
      <c r="L71" s="10"/>
      <c r="M71" s="10"/>
      <c r="N71" s="10"/>
      <c r="O71" s="10"/>
      <c r="P71" s="42"/>
      <c r="Q71" s="42"/>
      <c r="R71" s="42"/>
      <c r="S71" s="42"/>
      <c r="T71" s="42"/>
      <c r="U71" s="42"/>
      <c r="V71" s="42"/>
      <c r="W71" s="42"/>
      <c r="X71" s="42"/>
      <c r="Y71" s="42"/>
      <c r="Z71" s="10"/>
      <c r="AA71" s="10"/>
      <c r="AB71" s="10"/>
      <c r="AC71" s="10"/>
      <c r="AD71" s="10"/>
      <c r="AE71" s="10"/>
      <c r="AF71" s="10"/>
      <c r="AG71" s="10"/>
    </row>
    <row r="72" spans="1:33" ht="15">
      <c r="A72" s="10"/>
      <c r="B72" s="10"/>
      <c r="C72" s="10">
        <v>370</v>
      </c>
      <c r="D72" s="10">
        <v>5502</v>
      </c>
      <c r="E72" s="10">
        <v>4.233</v>
      </c>
      <c r="F72" s="10">
        <v>0.15</v>
      </c>
      <c r="G72" s="10"/>
      <c r="H72" s="10">
        <v>455</v>
      </c>
      <c r="I72" s="10">
        <v>6596</v>
      </c>
      <c r="J72" s="10">
        <v>4.309</v>
      </c>
      <c r="K72" s="10">
        <v>-0.12</v>
      </c>
      <c r="L72" s="10"/>
      <c r="M72" s="10"/>
      <c r="N72" s="10"/>
      <c r="O72" s="10"/>
      <c r="P72" s="42"/>
      <c r="Q72" s="42"/>
      <c r="R72" s="42"/>
      <c r="S72" s="42"/>
      <c r="T72" s="42"/>
      <c r="U72" s="42"/>
      <c r="V72" s="42"/>
      <c r="W72" s="42"/>
      <c r="X72" s="42"/>
      <c r="Y72" s="42"/>
      <c r="Z72" s="10"/>
      <c r="AA72" s="10"/>
      <c r="AB72" s="10"/>
      <c r="AC72" s="10"/>
      <c r="AD72" s="10"/>
      <c r="AE72" s="10"/>
      <c r="AF72" s="10"/>
      <c r="AG72" s="10"/>
    </row>
    <row r="73" spans="1:33" ht="15">
      <c r="A73" s="10"/>
      <c r="B73" s="10"/>
      <c r="C73" s="10">
        <v>375</v>
      </c>
      <c r="D73" s="10">
        <v>5566</v>
      </c>
      <c r="E73" s="10">
        <v>4.171</v>
      </c>
      <c r="F73" s="10">
        <v>0.37</v>
      </c>
      <c r="G73" s="10"/>
      <c r="H73" s="10">
        <v>460</v>
      </c>
      <c r="I73" s="10">
        <v>6660</v>
      </c>
      <c r="J73" s="10">
        <v>4.449</v>
      </c>
      <c r="K73" s="10">
        <v>-0.61</v>
      </c>
      <c r="L73" s="10"/>
      <c r="M73" s="10"/>
      <c r="N73" s="10"/>
      <c r="O73" s="10"/>
      <c r="P73" s="42"/>
      <c r="Q73" s="42"/>
      <c r="R73" s="42"/>
      <c r="S73" s="42"/>
      <c r="T73" s="42"/>
      <c r="U73" s="42"/>
      <c r="V73" s="42"/>
      <c r="W73" s="42"/>
      <c r="X73" s="42"/>
      <c r="Y73" s="42"/>
      <c r="Z73" s="10"/>
      <c r="AA73" s="10"/>
      <c r="AB73" s="10"/>
      <c r="AC73" s="10"/>
      <c r="AD73" s="10"/>
      <c r="AE73" s="10"/>
      <c r="AF73" s="10"/>
      <c r="AG73" s="10"/>
    </row>
    <row r="74" spans="1:33" ht="15">
      <c r="A74" s="10"/>
      <c r="B74" s="10"/>
      <c r="C74" s="10">
        <v>380</v>
      </c>
      <c r="D74" s="10">
        <v>5630</v>
      </c>
      <c r="E74" s="10">
        <v>4.309</v>
      </c>
      <c r="F74" s="10">
        <v>-0.12</v>
      </c>
      <c r="G74" s="10"/>
      <c r="H74" s="10"/>
      <c r="I74" s="10"/>
      <c r="J74" s="10"/>
      <c r="K74" s="10"/>
      <c r="L74" s="10"/>
      <c r="M74" s="10"/>
      <c r="N74" s="10"/>
      <c r="O74" s="10"/>
      <c r="P74" s="42"/>
      <c r="Q74" s="42"/>
      <c r="R74" s="42"/>
      <c r="S74" s="42"/>
      <c r="T74" s="42"/>
      <c r="U74" s="42"/>
      <c r="V74" s="42"/>
      <c r="W74" s="42"/>
      <c r="X74" s="42"/>
      <c r="Y74" s="42"/>
      <c r="Z74" s="10"/>
      <c r="AA74" s="10"/>
      <c r="AB74" s="10"/>
      <c r="AC74" s="10"/>
      <c r="AD74" s="10"/>
      <c r="AE74" s="10"/>
      <c r="AF74" s="10"/>
      <c r="AG74" s="10"/>
    </row>
    <row r="75" spans="1:33" ht="15">
      <c r="A75" s="10"/>
      <c r="B75" s="10"/>
      <c r="C75" s="10">
        <v>385</v>
      </c>
      <c r="D75" s="10">
        <v>5695</v>
      </c>
      <c r="E75" s="10">
        <v>4.22</v>
      </c>
      <c r="F75" s="10">
        <v>0.2</v>
      </c>
      <c r="G75" s="10"/>
      <c r="H75" s="10"/>
      <c r="I75" s="10"/>
      <c r="J75" s="10"/>
      <c r="K75" s="10"/>
      <c r="L75" s="10"/>
      <c r="M75" s="10"/>
      <c r="N75" s="10"/>
      <c r="O75" s="10"/>
      <c r="P75" s="42"/>
      <c r="Q75" s="42"/>
      <c r="R75" s="42"/>
      <c r="S75" s="42"/>
      <c r="T75" s="42"/>
      <c r="U75" s="42"/>
      <c r="V75" s="42"/>
      <c r="W75" s="42"/>
      <c r="X75" s="42"/>
      <c r="Y75" s="42"/>
      <c r="Z75" s="10"/>
      <c r="AA75" s="10"/>
      <c r="AB75" s="10"/>
      <c r="AC75" s="10"/>
      <c r="AD75" s="10"/>
      <c r="AE75" s="10"/>
      <c r="AF75" s="10"/>
      <c r="AG75" s="10"/>
    </row>
    <row r="76" spans="1:33" ht="15">
      <c r="A76" s="10"/>
      <c r="B76" s="10"/>
      <c r="C76" s="10">
        <v>390</v>
      </c>
      <c r="D76" s="10">
        <v>5759</v>
      </c>
      <c r="E76" s="10">
        <v>4.412</v>
      </c>
      <c r="F76" s="10">
        <v>-0.48</v>
      </c>
      <c r="G76" s="10"/>
      <c r="H76" s="10"/>
      <c r="I76" s="10"/>
      <c r="J76" s="10"/>
      <c r="K76" s="10"/>
      <c r="L76" s="10"/>
      <c r="M76" s="10"/>
      <c r="N76" s="10"/>
      <c r="O76" s="10"/>
      <c r="P76" s="42"/>
      <c r="Q76" s="42"/>
      <c r="R76" s="42"/>
      <c r="S76" s="42"/>
      <c r="T76" s="42"/>
      <c r="U76" s="42"/>
      <c r="V76" s="42"/>
      <c r="W76" s="42"/>
      <c r="X76" s="42"/>
      <c r="Y76" s="42"/>
      <c r="Z76" s="10"/>
      <c r="AA76" s="10"/>
      <c r="AB76" s="10"/>
      <c r="AC76" s="10"/>
      <c r="AD76" s="10"/>
      <c r="AE76" s="10"/>
      <c r="AF76" s="10"/>
      <c r="AG76" s="10"/>
    </row>
    <row r="77" spans="1:33" ht="15">
      <c r="A77" s="10"/>
      <c r="B77" s="10"/>
      <c r="C77" s="10">
        <v>400</v>
      </c>
      <c r="D77" s="10">
        <v>5888</v>
      </c>
      <c r="E77" s="10">
        <v>4.076</v>
      </c>
      <c r="F77" s="10">
        <v>0.71</v>
      </c>
      <c r="G77" s="10"/>
      <c r="H77" s="10"/>
      <c r="I77" s="10"/>
      <c r="J77" s="10"/>
      <c r="K77" s="10"/>
      <c r="L77" s="10"/>
      <c r="M77" s="10"/>
      <c r="N77" s="10"/>
      <c r="O77" s="10"/>
      <c r="P77" s="42"/>
      <c r="Q77" s="42"/>
      <c r="R77" s="42"/>
      <c r="S77" s="42"/>
      <c r="T77" s="42"/>
      <c r="U77" s="42"/>
      <c r="V77" s="42"/>
      <c r="W77" s="42"/>
      <c r="X77" s="42"/>
      <c r="Y77" s="42"/>
      <c r="Z77" s="10"/>
      <c r="AA77" s="10"/>
      <c r="AB77" s="10"/>
      <c r="AC77" s="10"/>
      <c r="AD77" s="10"/>
      <c r="AE77" s="10"/>
      <c r="AF77" s="10"/>
      <c r="AG77" s="10"/>
    </row>
    <row r="78" spans="1:33" ht="15">
      <c r="A78" s="10"/>
      <c r="B78" s="10"/>
      <c r="C78" s="10">
        <v>405</v>
      </c>
      <c r="D78" s="10">
        <v>5952</v>
      </c>
      <c r="E78" s="10">
        <v>4.211</v>
      </c>
      <c r="F78" s="10">
        <v>0.23</v>
      </c>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row>
    <row r="79" spans="1:33" ht="15">
      <c r="A79" s="10"/>
      <c r="B79" s="10"/>
      <c r="C79" s="10">
        <v>410</v>
      </c>
      <c r="D79" s="10">
        <v>6016</v>
      </c>
      <c r="E79" s="10">
        <v>4.262</v>
      </c>
      <c r="F79" s="10">
        <v>0.05</v>
      </c>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row>
    <row r="80" spans="1:33" ht="15">
      <c r="A80" s="10"/>
      <c r="B80" s="10"/>
      <c r="C80" s="10">
        <v>415</v>
      </c>
      <c r="D80" s="10">
        <v>6081</v>
      </c>
      <c r="E80" s="10">
        <v>4.292</v>
      </c>
      <c r="F80" s="10">
        <v>-0.06</v>
      </c>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row>
    <row r="81" spans="1:33" ht="15">
      <c r="A81" s="10"/>
      <c r="B81" s="10"/>
      <c r="C81" s="10">
        <v>420</v>
      </c>
      <c r="D81" s="10">
        <v>6145</v>
      </c>
      <c r="E81" s="10">
        <v>4.15</v>
      </c>
      <c r="F81" s="10">
        <v>0.45</v>
      </c>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row>
    <row r="82" spans="1:33" ht="15">
      <c r="A82" s="10"/>
      <c r="B82" s="10"/>
      <c r="C82" s="10">
        <v>425</v>
      </c>
      <c r="D82" s="10">
        <v>6210</v>
      </c>
      <c r="E82" s="10">
        <v>4.118</v>
      </c>
      <c r="F82" s="10">
        <v>0.56</v>
      </c>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row>
    <row r="83" spans="1:33" ht="15">
      <c r="A83" s="10"/>
      <c r="B83" s="10"/>
      <c r="C83" s="10">
        <v>430</v>
      </c>
      <c r="D83" s="10">
        <v>6274</v>
      </c>
      <c r="E83" s="10">
        <v>4.232</v>
      </c>
      <c r="F83" s="10">
        <v>0.15</v>
      </c>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row>
    <row r="84" spans="1:33" ht="15">
      <c r="A84" s="10"/>
      <c r="B84" s="10"/>
      <c r="C84" s="10">
        <v>435</v>
      </c>
      <c r="D84" s="10">
        <v>6338</v>
      </c>
      <c r="E84" s="10">
        <v>4.244</v>
      </c>
      <c r="F84" s="10">
        <v>0.11</v>
      </c>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row>
    <row r="85" spans="1:33" ht="15">
      <c r="A85" s="10"/>
      <c r="B85" s="10"/>
      <c r="C85" s="10">
        <v>440</v>
      </c>
      <c r="D85" s="10">
        <v>6403</v>
      </c>
      <c r="E85" s="10">
        <v>4.182</v>
      </c>
      <c r="F85" s="10">
        <v>0.33</v>
      </c>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row>
    <row r="86" spans="1:33" ht="15">
      <c r="A86" s="10"/>
      <c r="B86" s="10"/>
      <c r="C86" s="10">
        <v>445</v>
      </c>
      <c r="D86" s="10">
        <v>6467</v>
      </c>
      <c r="E86" s="10">
        <v>4.021</v>
      </c>
      <c r="F86" s="10">
        <v>0.91</v>
      </c>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row>
    <row r="87" spans="1:33" ht="15">
      <c r="A87" s="10"/>
      <c r="B87" s="10"/>
      <c r="C87" s="10">
        <v>450</v>
      </c>
      <c r="D87" s="10">
        <v>6531</v>
      </c>
      <c r="E87" s="10">
        <v>4.15</v>
      </c>
      <c r="F87" s="10">
        <v>0.44</v>
      </c>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row>
    <row r="88" spans="1:33" ht="15.75">
      <c r="A88" s="10"/>
      <c r="B88" s="10"/>
      <c r="C88" s="10">
        <v>455</v>
      </c>
      <c r="D88" s="10">
        <v>6596</v>
      </c>
      <c r="E88" s="10">
        <v>4.068</v>
      </c>
      <c r="F88" s="10">
        <v>0.74</v>
      </c>
      <c r="G88" s="10"/>
      <c r="H88" s="10"/>
      <c r="I88" s="10"/>
      <c r="J88" s="10"/>
      <c r="K88" s="10"/>
      <c r="L88" s="10"/>
      <c r="M88" s="10"/>
      <c r="N88" s="10"/>
      <c r="O88" s="10"/>
      <c r="P88" s="41"/>
      <c r="Q88" s="41"/>
      <c r="R88" s="41"/>
      <c r="S88" s="41"/>
      <c r="T88" s="41"/>
      <c r="U88" s="41"/>
      <c r="V88" s="41"/>
      <c r="W88" s="41"/>
      <c r="X88" s="41"/>
      <c r="Y88" s="41"/>
      <c r="Z88" s="10"/>
      <c r="AA88" s="10"/>
      <c r="AB88" s="10"/>
      <c r="AC88" s="10"/>
      <c r="AD88" s="10"/>
      <c r="AE88" s="10"/>
      <c r="AF88" s="10"/>
      <c r="AG88" s="10"/>
    </row>
    <row r="89" spans="1:33" ht="15.75">
      <c r="A89" s="10"/>
      <c r="B89" s="10"/>
      <c r="C89" s="10">
        <v>460</v>
      </c>
      <c r="D89" s="10">
        <v>6660</v>
      </c>
      <c r="E89" s="10">
        <v>4.081</v>
      </c>
      <c r="F89" s="10">
        <v>0.69</v>
      </c>
      <c r="G89" s="10"/>
      <c r="H89" s="10"/>
      <c r="I89" s="10"/>
      <c r="J89" s="10"/>
      <c r="K89" s="10"/>
      <c r="L89" s="10"/>
      <c r="M89" s="10"/>
      <c r="N89" s="10"/>
      <c r="O89" s="10"/>
      <c r="P89" s="41"/>
      <c r="Q89" s="41"/>
      <c r="R89" s="41"/>
      <c r="S89" s="41"/>
      <c r="T89" s="41"/>
      <c r="U89" s="41"/>
      <c r="V89" s="41"/>
      <c r="W89" s="41"/>
      <c r="X89" s="41"/>
      <c r="Y89" s="41"/>
      <c r="Z89" s="10"/>
      <c r="AA89" s="10"/>
      <c r="AB89" s="10"/>
      <c r="AC89" s="10"/>
      <c r="AD89" s="10"/>
      <c r="AE89" s="10"/>
      <c r="AF89" s="10"/>
      <c r="AG89" s="10"/>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8.xml><?xml version="1.0" encoding="utf-8"?>
<worksheet xmlns="http://schemas.openxmlformats.org/spreadsheetml/2006/main" xmlns:r="http://schemas.openxmlformats.org/officeDocument/2006/relationships">
  <dimension ref="A1:Q114"/>
  <sheetViews>
    <sheetView zoomScale="70" zoomScaleNormal="70" zoomScalePageLayoutView="0" workbookViewId="0" topLeftCell="A1">
      <selection activeCell="A2" sqref="A2"/>
    </sheetView>
  </sheetViews>
  <sheetFormatPr defaultColWidth="13.7109375" defaultRowHeight="13.5" customHeight="1"/>
  <cols>
    <col min="1" max="16384" width="13.7109375" style="33" customWidth="1"/>
  </cols>
  <sheetData>
    <row r="1" spans="1:17" ht="35.25" customHeight="1">
      <c r="A1" s="33" t="s">
        <v>0</v>
      </c>
      <c r="B1" s="33" t="s">
        <v>1</v>
      </c>
      <c r="C1" s="10" t="s">
        <v>2</v>
      </c>
      <c r="D1" s="33" t="s">
        <v>170</v>
      </c>
      <c r="E1" s="33" t="s">
        <v>6</v>
      </c>
      <c r="F1" s="33" t="s">
        <v>7</v>
      </c>
      <c r="G1" s="33" t="s">
        <v>8</v>
      </c>
      <c r="H1" s="44" t="s">
        <v>171</v>
      </c>
      <c r="I1" s="44" t="s">
        <v>172</v>
      </c>
      <c r="J1" s="44" t="s">
        <v>173</v>
      </c>
      <c r="K1" s="44" t="s">
        <v>174</v>
      </c>
      <c r="L1" s="45" t="s">
        <v>175</v>
      </c>
      <c r="M1" s="44" t="s">
        <v>62</v>
      </c>
      <c r="N1" s="44" t="s">
        <v>176</v>
      </c>
      <c r="O1" s="44" t="s">
        <v>177</v>
      </c>
      <c r="P1" s="44" t="s">
        <v>16</v>
      </c>
      <c r="Q1" s="46" t="s">
        <v>17</v>
      </c>
    </row>
    <row r="2" spans="1:17" ht="12.75" customHeight="1">
      <c r="A2" s="33" t="s">
        <v>178</v>
      </c>
      <c r="B2" s="33">
        <v>1</v>
      </c>
      <c r="C2" s="33">
        <v>-29</v>
      </c>
      <c r="D2" s="33">
        <v>3.33</v>
      </c>
      <c r="E2" s="33" t="s">
        <v>179</v>
      </c>
      <c r="F2" s="47" t="s">
        <v>180</v>
      </c>
      <c r="G2" s="47" t="s">
        <v>68</v>
      </c>
      <c r="I2" s="33">
        <v>0</v>
      </c>
      <c r="J2" s="33">
        <v>0</v>
      </c>
      <c r="N2" s="33">
        <v>-56</v>
      </c>
      <c r="Q2" s="46"/>
    </row>
    <row r="3" spans="2:17" ht="12.75" customHeight="1">
      <c r="B3" s="33">
        <v>3.5</v>
      </c>
      <c r="C3" s="33">
        <v>45</v>
      </c>
      <c r="D3" s="33">
        <v>2.72</v>
      </c>
      <c r="G3" s="33" t="s">
        <v>52</v>
      </c>
      <c r="I3" s="33">
        <v>66.25</v>
      </c>
      <c r="J3" s="33">
        <v>66.75</v>
      </c>
      <c r="N3" s="33">
        <v>1926</v>
      </c>
      <c r="O3" s="33">
        <v>24</v>
      </c>
      <c r="Q3" s="46"/>
    </row>
    <row r="4" spans="2:17" ht="12.75" customHeight="1">
      <c r="B4" s="33">
        <v>6</v>
      </c>
      <c r="C4" s="33">
        <v>119</v>
      </c>
      <c r="D4" s="33">
        <v>3.2</v>
      </c>
      <c r="G4" s="33" t="s">
        <v>20</v>
      </c>
      <c r="H4" s="48">
        <v>33142</v>
      </c>
      <c r="I4" s="48">
        <v>100</v>
      </c>
      <c r="J4" s="48">
        <v>102</v>
      </c>
      <c r="K4" s="48" t="s">
        <v>181</v>
      </c>
      <c r="L4" s="48">
        <v>3975</v>
      </c>
      <c r="M4" s="48">
        <v>30</v>
      </c>
      <c r="N4" s="48">
        <v>5010</v>
      </c>
      <c r="O4" s="48">
        <v>150</v>
      </c>
      <c r="P4" s="48"/>
      <c r="Q4" s="49" t="s">
        <v>182</v>
      </c>
    </row>
    <row r="5" spans="2:17" ht="12.75" customHeight="1">
      <c r="B5" s="33">
        <v>8.5</v>
      </c>
      <c r="C5" s="33">
        <v>193</v>
      </c>
      <c r="D5" s="33">
        <v>2.63</v>
      </c>
      <c r="G5" s="33" t="s">
        <v>20</v>
      </c>
      <c r="H5" s="48">
        <v>31587</v>
      </c>
      <c r="I5" s="48">
        <v>130</v>
      </c>
      <c r="J5" s="48">
        <v>130</v>
      </c>
      <c r="K5" s="48" t="s">
        <v>183</v>
      </c>
      <c r="L5" s="48">
        <v>3800</v>
      </c>
      <c r="M5" s="48">
        <v>15</v>
      </c>
      <c r="N5" s="48">
        <v>4465</v>
      </c>
      <c r="O5" s="48">
        <v>70</v>
      </c>
      <c r="P5" s="48" t="s">
        <v>27</v>
      </c>
      <c r="Q5" s="46" t="s">
        <v>16</v>
      </c>
    </row>
    <row r="6" spans="2:17" ht="12.75" customHeight="1">
      <c r="B6" s="33">
        <v>11</v>
      </c>
      <c r="C6" s="33">
        <v>266</v>
      </c>
      <c r="D6" s="33">
        <v>3.08</v>
      </c>
      <c r="G6" s="33" t="s">
        <v>20</v>
      </c>
      <c r="H6" s="48">
        <v>31588</v>
      </c>
      <c r="I6" s="48">
        <v>149</v>
      </c>
      <c r="J6" s="48">
        <v>149</v>
      </c>
      <c r="K6" s="48" t="s">
        <v>183</v>
      </c>
      <c r="L6" s="48">
        <v>4435</v>
      </c>
      <c r="M6" s="48">
        <v>15</v>
      </c>
      <c r="N6" s="48">
        <v>4190</v>
      </c>
      <c r="O6" s="48">
        <v>150</v>
      </c>
      <c r="P6" s="48"/>
      <c r="Q6" s="46"/>
    </row>
    <row r="7" spans="2:17" ht="12.75" customHeight="1">
      <c r="B7" s="33">
        <v>13.5</v>
      </c>
      <c r="C7" s="33">
        <v>340</v>
      </c>
      <c r="D7" s="33">
        <v>2.97</v>
      </c>
      <c r="G7" s="33" t="s">
        <v>20</v>
      </c>
      <c r="H7" s="48">
        <v>33143</v>
      </c>
      <c r="I7" s="48">
        <v>190</v>
      </c>
      <c r="J7" s="48">
        <v>192</v>
      </c>
      <c r="K7" s="48" t="s">
        <v>181</v>
      </c>
      <c r="L7" s="48">
        <v>8115</v>
      </c>
      <c r="M7" s="48">
        <v>20</v>
      </c>
      <c r="N7" s="48">
        <v>9030</v>
      </c>
      <c r="O7" s="48">
        <v>60</v>
      </c>
      <c r="P7" s="48"/>
      <c r="Q7" s="46"/>
    </row>
    <row r="8" spans="2:17" ht="12.75" customHeight="1">
      <c r="B8" s="33">
        <v>16</v>
      </c>
      <c r="C8" s="33">
        <v>414</v>
      </c>
      <c r="D8" s="33">
        <v>3.39</v>
      </c>
      <c r="G8" s="33" t="s">
        <v>20</v>
      </c>
      <c r="H8" s="48">
        <v>41390</v>
      </c>
      <c r="I8" s="48">
        <v>207</v>
      </c>
      <c r="J8" s="48">
        <v>209</v>
      </c>
      <c r="K8" s="48" t="s">
        <v>181</v>
      </c>
      <c r="L8" s="48">
        <v>9080</v>
      </c>
      <c r="M8" s="48">
        <v>60</v>
      </c>
      <c r="N8" s="48">
        <v>10240</v>
      </c>
      <c r="O8" s="48">
        <v>160</v>
      </c>
      <c r="P8" s="48"/>
      <c r="Q8" s="46"/>
    </row>
    <row r="9" spans="2:17" ht="12.75" customHeight="1">
      <c r="B9" s="33">
        <v>18.5</v>
      </c>
      <c r="C9" s="33">
        <v>487</v>
      </c>
      <c r="D9" s="33">
        <v>3.38</v>
      </c>
      <c r="G9" s="33" t="s">
        <v>20</v>
      </c>
      <c r="H9" s="48">
        <v>33144</v>
      </c>
      <c r="I9" s="48">
        <v>230</v>
      </c>
      <c r="J9" s="48">
        <v>232</v>
      </c>
      <c r="K9" s="48" t="s">
        <v>181</v>
      </c>
      <c r="L9" s="48">
        <v>11350</v>
      </c>
      <c r="M9" s="48">
        <v>35</v>
      </c>
      <c r="N9" s="48">
        <v>13225</v>
      </c>
      <c r="O9" s="48">
        <v>80</v>
      </c>
      <c r="P9" s="48"/>
      <c r="Q9" s="46"/>
    </row>
    <row r="10" spans="2:17" ht="13.5" customHeight="1">
      <c r="B10" s="33">
        <v>21</v>
      </c>
      <c r="C10" s="33">
        <v>560</v>
      </c>
      <c r="D10" s="33">
        <v>5.05</v>
      </c>
      <c r="G10" s="33" t="s">
        <v>20</v>
      </c>
      <c r="H10" s="48" t="s">
        <v>184</v>
      </c>
      <c r="I10" s="48">
        <v>240</v>
      </c>
      <c r="J10" s="48">
        <v>242</v>
      </c>
      <c r="K10" s="48" t="s">
        <v>181</v>
      </c>
      <c r="L10" s="48">
        <v>11140</v>
      </c>
      <c r="M10" s="48">
        <v>100</v>
      </c>
      <c r="N10" s="48">
        <v>13046</v>
      </c>
      <c r="O10" s="48">
        <v>160</v>
      </c>
      <c r="P10" s="48"/>
      <c r="Q10" s="46"/>
    </row>
    <row r="11" spans="2:17" ht="12.75" customHeight="1">
      <c r="B11" s="33">
        <v>23.5</v>
      </c>
      <c r="C11" s="33">
        <v>633</v>
      </c>
      <c r="D11" s="33">
        <v>3.82</v>
      </c>
      <c r="G11" s="33" t="s">
        <v>20</v>
      </c>
      <c r="H11" s="48">
        <v>33145</v>
      </c>
      <c r="I11" s="48">
        <v>260</v>
      </c>
      <c r="J11" s="48">
        <v>262</v>
      </c>
      <c r="K11" s="48" t="s">
        <v>181</v>
      </c>
      <c r="L11" s="48">
        <v>15840</v>
      </c>
      <c r="M11" s="48">
        <v>310</v>
      </c>
      <c r="N11" s="48">
        <v>19085</v>
      </c>
      <c r="O11" s="48">
        <v>500</v>
      </c>
      <c r="P11" s="48"/>
      <c r="Q11" s="46"/>
    </row>
    <row r="12" spans="2:17" ht="12.75" customHeight="1">
      <c r="B12" s="33">
        <v>26</v>
      </c>
      <c r="C12" s="33">
        <v>706</v>
      </c>
      <c r="D12" s="33">
        <v>3.37</v>
      </c>
      <c r="G12" s="33" t="s">
        <v>20</v>
      </c>
      <c r="H12" s="50">
        <v>33146</v>
      </c>
      <c r="I12" s="50">
        <v>282</v>
      </c>
      <c r="J12" s="50">
        <v>284</v>
      </c>
      <c r="K12" s="50" t="s">
        <v>181</v>
      </c>
      <c r="L12" s="50">
        <v>12830</v>
      </c>
      <c r="M12" s="50">
        <v>630</v>
      </c>
      <c r="N12" s="50">
        <v>15085</v>
      </c>
      <c r="O12" s="50">
        <v>1660</v>
      </c>
      <c r="P12" s="50" t="s">
        <v>27</v>
      </c>
      <c r="Q12" s="46" t="s">
        <v>16</v>
      </c>
    </row>
    <row r="13" spans="2:17" ht="13.5" customHeight="1">
      <c r="B13" s="33">
        <v>28.5</v>
      </c>
      <c r="C13" s="33">
        <v>779</v>
      </c>
      <c r="D13" s="33">
        <v>3.31</v>
      </c>
      <c r="Q13" s="46"/>
    </row>
    <row r="14" spans="2:17" ht="13.5" customHeight="1">
      <c r="B14" s="33">
        <v>31</v>
      </c>
      <c r="C14" s="33">
        <v>852</v>
      </c>
      <c r="D14" s="33">
        <v>3.61</v>
      </c>
      <c r="H14" s="48" t="s">
        <v>6</v>
      </c>
      <c r="Q14" s="46"/>
    </row>
    <row r="15" spans="2:17" ht="14.25" customHeight="1">
      <c r="B15" s="33">
        <v>33.5</v>
      </c>
      <c r="C15" s="33">
        <v>924</v>
      </c>
      <c r="D15" s="33">
        <v>3.99</v>
      </c>
      <c r="H15" s="51" t="s">
        <v>185</v>
      </c>
      <c r="Q15" s="46"/>
    </row>
    <row r="16" spans="2:17" ht="13.5" customHeight="1">
      <c r="B16" s="33">
        <v>36</v>
      </c>
      <c r="C16" s="33">
        <v>997</v>
      </c>
      <c r="D16" s="33">
        <v>4.29</v>
      </c>
      <c r="H16" s="52" t="s">
        <v>186</v>
      </c>
      <c r="Q16" s="46"/>
    </row>
    <row r="17" spans="2:17" ht="12.75" customHeight="1">
      <c r="B17" s="33">
        <v>38.5</v>
      </c>
      <c r="C17" s="33">
        <v>1069</v>
      </c>
      <c r="D17" s="33">
        <v>3.37</v>
      </c>
      <c r="H17" s="48" t="s">
        <v>187</v>
      </c>
      <c r="Q17" s="46"/>
    </row>
    <row r="18" spans="2:17" ht="13.5" customHeight="1">
      <c r="B18" s="33">
        <v>41</v>
      </c>
      <c r="C18" s="33">
        <v>1141</v>
      </c>
      <c r="D18" s="33">
        <v>3.64</v>
      </c>
      <c r="H18" s="53" t="s">
        <v>188</v>
      </c>
      <c r="Q18" s="46"/>
    </row>
    <row r="19" spans="2:17" ht="13.5" customHeight="1">
      <c r="B19" s="33">
        <v>43.5</v>
      </c>
      <c r="C19" s="33">
        <v>1212</v>
      </c>
      <c r="D19" s="33">
        <v>3.12</v>
      </c>
      <c r="H19" s="53" t="s">
        <v>189</v>
      </c>
      <c r="Q19" s="46"/>
    </row>
    <row r="20" spans="2:17" ht="12.75" customHeight="1">
      <c r="B20" s="33">
        <v>46</v>
      </c>
      <c r="C20" s="33">
        <v>1284</v>
      </c>
      <c r="D20" s="33">
        <v>3.9</v>
      </c>
      <c r="Q20" s="49"/>
    </row>
    <row r="21" spans="2:17" ht="12.75" customHeight="1">
      <c r="B21" s="33">
        <v>48.5</v>
      </c>
      <c r="C21" s="33">
        <v>1355</v>
      </c>
      <c r="D21" s="33">
        <v>3.38</v>
      </c>
      <c r="Q21" s="49"/>
    </row>
    <row r="22" spans="2:17" ht="12.75" customHeight="1">
      <c r="B22" s="33">
        <v>51</v>
      </c>
      <c r="C22" s="33">
        <v>1425</v>
      </c>
      <c r="D22" s="33">
        <v>3.83</v>
      </c>
      <c r="Q22" s="49"/>
    </row>
    <row r="23" spans="2:17" ht="13.5" customHeight="1">
      <c r="B23" s="33">
        <v>53.5</v>
      </c>
      <c r="C23" s="33">
        <v>1496</v>
      </c>
      <c r="D23" s="33">
        <v>3.39</v>
      </c>
      <c r="Q23" s="49"/>
    </row>
    <row r="24" spans="2:17" ht="13.5" customHeight="1">
      <c r="B24" s="33">
        <v>56</v>
      </c>
      <c r="C24" s="33">
        <v>1566</v>
      </c>
      <c r="D24" s="33">
        <v>4.67</v>
      </c>
      <c r="Q24" s="49"/>
    </row>
    <row r="25" spans="2:17" ht="13.5" customHeight="1">
      <c r="B25" s="33">
        <v>58.5</v>
      </c>
      <c r="C25" s="33">
        <v>1635</v>
      </c>
      <c r="D25" s="33">
        <v>4.18</v>
      </c>
      <c r="Q25" s="49"/>
    </row>
    <row r="26" spans="2:17" ht="13.5" customHeight="1">
      <c r="B26" s="33">
        <v>61</v>
      </c>
      <c r="C26" s="33">
        <v>1705</v>
      </c>
      <c r="D26" s="33">
        <v>4.12</v>
      </c>
      <c r="Q26" s="49"/>
    </row>
    <row r="27" spans="2:17" ht="13.5" customHeight="1">
      <c r="B27" s="33">
        <v>63.5</v>
      </c>
      <c r="C27" s="33">
        <v>1774</v>
      </c>
      <c r="D27" s="33">
        <v>4.66</v>
      </c>
      <c r="Q27" s="49"/>
    </row>
    <row r="28" spans="2:17" ht="13.5" customHeight="1">
      <c r="B28" s="33">
        <v>66</v>
      </c>
      <c r="C28" s="33">
        <v>1842</v>
      </c>
      <c r="D28" s="33">
        <v>4.32</v>
      </c>
      <c r="Q28" s="49"/>
    </row>
    <row r="29" spans="2:4" ht="13.5" customHeight="1">
      <c r="B29" s="33">
        <v>68.5</v>
      </c>
      <c r="C29" s="33">
        <v>1911</v>
      </c>
      <c r="D29" s="33">
        <v>4.52</v>
      </c>
    </row>
    <row r="30" spans="2:4" ht="13.5" customHeight="1">
      <c r="B30" s="33">
        <v>71</v>
      </c>
      <c r="C30" s="33">
        <v>1979</v>
      </c>
      <c r="D30" s="33">
        <v>4.72</v>
      </c>
    </row>
    <row r="31" spans="2:4" ht="13.5" customHeight="1">
      <c r="B31" s="33">
        <v>73.5</v>
      </c>
      <c r="C31" s="33">
        <v>2046</v>
      </c>
      <c r="D31" s="33">
        <v>3.89</v>
      </c>
    </row>
    <row r="32" spans="2:4" ht="12.75" customHeight="1">
      <c r="B32" s="33">
        <v>76</v>
      </c>
      <c r="C32" s="33">
        <v>2115</v>
      </c>
      <c r="D32" s="33">
        <v>3.9</v>
      </c>
    </row>
    <row r="33" spans="2:4" ht="12.75" customHeight="1">
      <c r="B33" s="33">
        <v>78.5</v>
      </c>
      <c r="C33" s="33">
        <v>2183</v>
      </c>
      <c r="D33" s="33">
        <v>4.16</v>
      </c>
    </row>
    <row r="34" spans="2:4" ht="12.75" customHeight="1">
      <c r="B34" s="33">
        <v>81</v>
      </c>
      <c r="C34" s="33">
        <v>2253</v>
      </c>
      <c r="D34" s="33">
        <v>3.7</v>
      </c>
    </row>
    <row r="35" spans="2:4" ht="12.75" customHeight="1">
      <c r="B35" s="33">
        <v>83.5</v>
      </c>
      <c r="C35" s="33">
        <v>2323</v>
      </c>
      <c r="D35" s="33">
        <v>4.35</v>
      </c>
    </row>
    <row r="36" spans="2:4" ht="12.75" customHeight="1">
      <c r="B36" s="33">
        <v>86</v>
      </c>
      <c r="C36" s="33">
        <v>2394</v>
      </c>
      <c r="D36" s="33">
        <v>4.72</v>
      </c>
    </row>
    <row r="37" spans="2:4" ht="12.75" customHeight="1">
      <c r="B37" s="33">
        <v>88.5</v>
      </c>
      <c r="C37" s="33">
        <v>2468</v>
      </c>
      <c r="D37" s="33">
        <v>3.53</v>
      </c>
    </row>
    <row r="38" spans="2:4" ht="12.75" customHeight="1">
      <c r="B38" s="33">
        <v>91</v>
      </c>
      <c r="C38" s="33">
        <v>2542</v>
      </c>
      <c r="D38" s="33">
        <v>5.17</v>
      </c>
    </row>
    <row r="39" spans="2:4" ht="12.75" customHeight="1">
      <c r="B39" s="33">
        <v>93.5</v>
      </c>
      <c r="C39" s="33">
        <v>2619</v>
      </c>
      <c r="D39" s="33">
        <v>4.12</v>
      </c>
    </row>
    <row r="40" spans="2:4" ht="12.75" customHeight="1">
      <c r="B40" s="33">
        <v>96</v>
      </c>
      <c r="C40" s="33">
        <v>2698</v>
      </c>
      <c r="D40" s="33">
        <v>4.45</v>
      </c>
    </row>
    <row r="41" spans="2:4" ht="12.75" customHeight="1">
      <c r="B41" s="33">
        <v>98.5</v>
      </c>
      <c r="C41" s="33">
        <v>2780</v>
      </c>
      <c r="D41" s="33">
        <v>5.98</v>
      </c>
    </row>
    <row r="42" spans="2:4" ht="12.75" customHeight="1">
      <c r="B42" s="33">
        <v>101</v>
      </c>
      <c r="C42" s="33">
        <v>2864</v>
      </c>
      <c r="D42" s="33">
        <v>5.5</v>
      </c>
    </row>
    <row r="43" spans="2:4" ht="12.75" customHeight="1">
      <c r="B43" s="33">
        <v>103.5</v>
      </c>
      <c r="C43" s="33">
        <v>2951</v>
      </c>
      <c r="D43" s="33">
        <v>5.31</v>
      </c>
    </row>
    <row r="44" spans="2:4" ht="12.75" customHeight="1">
      <c r="B44" s="33">
        <v>106</v>
      </c>
      <c r="C44" s="33">
        <v>3042</v>
      </c>
      <c r="D44" s="33">
        <v>5.2</v>
      </c>
    </row>
    <row r="45" spans="2:4" ht="12.75" customHeight="1">
      <c r="B45" s="33">
        <v>108.5</v>
      </c>
      <c r="C45" s="33">
        <v>3136</v>
      </c>
      <c r="D45" s="33">
        <v>5.29</v>
      </c>
    </row>
    <row r="46" spans="2:4" ht="12.75" customHeight="1">
      <c r="B46" s="33">
        <v>111</v>
      </c>
      <c r="C46" s="33">
        <v>3233</v>
      </c>
      <c r="D46" s="33">
        <v>5.24</v>
      </c>
    </row>
    <row r="47" spans="2:4" ht="12.75" customHeight="1">
      <c r="B47" s="33">
        <v>113.5</v>
      </c>
      <c r="C47" s="33">
        <v>3335</v>
      </c>
      <c r="D47" s="33">
        <v>4.7</v>
      </c>
    </row>
    <row r="48" spans="2:4" ht="12.75" customHeight="1">
      <c r="B48" s="33">
        <v>116</v>
      </c>
      <c r="C48" s="33">
        <v>3441</v>
      </c>
      <c r="D48" s="33">
        <v>4.24</v>
      </c>
    </row>
    <row r="49" spans="2:4" ht="12.75" customHeight="1">
      <c r="B49" s="33">
        <v>118.5</v>
      </c>
      <c r="C49" s="33">
        <v>3551</v>
      </c>
      <c r="D49" s="33">
        <v>4.96</v>
      </c>
    </row>
    <row r="50" spans="2:4" ht="12.75" customHeight="1">
      <c r="B50" s="33">
        <v>121</v>
      </c>
      <c r="C50" s="33">
        <v>3666</v>
      </c>
      <c r="D50" s="33">
        <v>5.98</v>
      </c>
    </row>
    <row r="51" spans="2:4" ht="12.75" customHeight="1">
      <c r="B51" s="33">
        <v>123.5</v>
      </c>
      <c r="C51" s="33">
        <v>3787</v>
      </c>
      <c r="D51" s="33">
        <v>6.32</v>
      </c>
    </row>
    <row r="52" spans="2:4" ht="12.75" customHeight="1">
      <c r="B52" s="33">
        <v>126</v>
      </c>
      <c r="C52" s="33">
        <v>3912</v>
      </c>
      <c r="D52" s="33">
        <v>6.47</v>
      </c>
    </row>
    <row r="53" spans="2:4" ht="12.75" customHeight="1">
      <c r="B53" s="33">
        <v>128.5</v>
      </c>
      <c r="C53" s="33">
        <v>4043</v>
      </c>
      <c r="D53" s="33">
        <v>6.35</v>
      </c>
    </row>
    <row r="54" spans="2:4" ht="12.75" customHeight="1">
      <c r="B54" s="33">
        <v>131</v>
      </c>
      <c r="C54" s="33">
        <v>4179</v>
      </c>
      <c r="D54" s="33">
        <v>6.71</v>
      </c>
    </row>
    <row r="55" spans="2:4" ht="12.75" customHeight="1">
      <c r="B55" s="33">
        <v>133.5</v>
      </c>
      <c r="C55" s="33">
        <v>4322</v>
      </c>
      <c r="D55" s="33">
        <v>6.33</v>
      </c>
    </row>
    <row r="56" spans="2:4" ht="12.75" customHeight="1">
      <c r="B56" s="33">
        <v>136</v>
      </c>
      <c r="C56" s="33">
        <v>4470</v>
      </c>
      <c r="D56" s="33">
        <v>5.41</v>
      </c>
    </row>
    <row r="57" spans="2:4" ht="12.75" customHeight="1">
      <c r="B57" s="33">
        <v>138.5</v>
      </c>
      <c r="C57" s="33">
        <v>4625</v>
      </c>
      <c r="D57" s="33">
        <v>6.11</v>
      </c>
    </row>
    <row r="58" spans="2:4" ht="12.75" customHeight="1">
      <c r="B58" s="33">
        <v>141</v>
      </c>
      <c r="C58" s="33">
        <v>4784</v>
      </c>
      <c r="D58" s="33">
        <v>4.85</v>
      </c>
    </row>
    <row r="59" spans="2:4" ht="12.75" customHeight="1">
      <c r="B59" s="33">
        <v>143.5</v>
      </c>
      <c r="C59" s="33">
        <v>4950</v>
      </c>
      <c r="D59" s="33">
        <v>5.64</v>
      </c>
    </row>
    <row r="60" spans="2:4" ht="12.75" customHeight="1">
      <c r="B60" s="33">
        <v>146</v>
      </c>
      <c r="C60" s="33">
        <v>5122</v>
      </c>
      <c r="D60" s="33">
        <v>5.82</v>
      </c>
    </row>
    <row r="61" spans="2:4" ht="12.75" customHeight="1">
      <c r="B61" s="33">
        <v>148.5</v>
      </c>
      <c r="C61" s="33">
        <v>5300</v>
      </c>
      <c r="D61" s="33">
        <v>5.85</v>
      </c>
    </row>
    <row r="62" spans="2:4" ht="12.75" customHeight="1">
      <c r="B62" s="33">
        <v>151</v>
      </c>
      <c r="C62" s="33">
        <v>5483</v>
      </c>
      <c r="D62" s="33">
        <v>6.58</v>
      </c>
    </row>
    <row r="63" spans="2:4" ht="12.75" customHeight="1">
      <c r="B63" s="33">
        <v>153.5</v>
      </c>
      <c r="C63" s="33">
        <v>5672</v>
      </c>
      <c r="D63" s="33">
        <v>6.6</v>
      </c>
    </row>
    <row r="64" spans="2:4" ht="12.75" customHeight="1">
      <c r="B64" s="33">
        <v>156</v>
      </c>
      <c r="C64" s="33">
        <v>5866</v>
      </c>
      <c r="D64" s="33">
        <v>6.28</v>
      </c>
    </row>
    <row r="65" spans="2:4" ht="12.75" customHeight="1">
      <c r="B65" s="33">
        <v>158.5</v>
      </c>
      <c r="C65" s="33">
        <v>6065</v>
      </c>
      <c r="D65" s="33">
        <v>6.18</v>
      </c>
    </row>
    <row r="66" spans="2:4" ht="12.75" customHeight="1">
      <c r="B66" s="33">
        <v>161</v>
      </c>
      <c r="C66" s="33">
        <v>6269</v>
      </c>
      <c r="D66" s="33">
        <v>6.57</v>
      </c>
    </row>
    <row r="67" spans="2:4" ht="12.75" customHeight="1">
      <c r="B67" s="33">
        <v>163.5</v>
      </c>
      <c r="C67" s="33">
        <v>6477</v>
      </c>
      <c r="D67" s="33">
        <v>5.68</v>
      </c>
    </row>
    <row r="68" spans="2:4" ht="12.75" customHeight="1">
      <c r="B68" s="33">
        <v>166</v>
      </c>
      <c r="C68" s="33">
        <v>6689</v>
      </c>
      <c r="D68" s="33">
        <v>6.25</v>
      </c>
    </row>
    <row r="69" spans="2:4" ht="12.75" customHeight="1">
      <c r="B69" s="33">
        <v>168.5</v>
      </c>
      <c r="C69" s="33">
        <v>6905</v>
      </c>
      <c r="D69" s="33">
        <v>6.24</v>
      </c>
    </row>
    <row r="70" spans="2:4" ht="12.75" customHeight="1">
      <c r="B70" s="33">
        <v>171</v>
      </c>
      <c r="C70" s="33">
        <v>7124</v>
      </c>
      <c r="D70" s="33">
        <v>6.02</v>
      </c>
    </row>
    <row r="71" spans="2:4" ht="12.75" customHeight="1">
      <c r="B71" s="33">
        <v>173.5</v>
      </c>
      <c r="C71" s="33">
        <v>7346</v>
      </c>
      <c r="D71" s="33">
        <v>6.62</v>
      </c>
    </row>
    <row r="72" spans="2:4" ht="12.75" customHeight="1">
      <c r="B72" s="33">
        <v>176</v>
      </c>
      <c r="C72" s="33">
        <v>7570</v>
      </c>
      <c r="D72" s="33">
        <v>6.24</v>
      </c>
    </row>
    <row r="73" spans="2:4" ht="12.75" customHeight="1">
      <c r="B73" s="33">
        <v>178.5</v>
      </c>
      <c r="C73" s="33">
        <v>7797</v>
      </c>
      <c r="D73" s="33">
        <v>5.14</v>
      </c>
    </row>
    <row r="74" spans="2:4" ht="12.75" customHeight="1">
      <c r="B74" s="33">
        <v>181</v>
      </c>
      <c r="C74" s="33">
        <v>8026</v>
      </c>
      <c r="D74" s="33">
        <v>4.33</v>
      </c>
    </row>
    <row r="75" spans="2:4" ht="12.75" customHeight="1">
      <c r="B75" s="33">
        <v>183.5</v>
      </c>
      <c r="C75" s="33">
        <v>8257</v>
      </c>
      <c r="D75" s="33">
        <v>4.68</v>
      </c>
    </row>
    <row r="76" spans="2:4" ht="12.75" customHeight="1">
      <c r="B76" s="33">
        <v>186</v>
      </c>
      <c r="C76" s="33">
        <v>8489</v>
      </c>
      <c r="D76" s="33">
        <v>5.23</v>
      </c>
    </row>
    <row r="77" spans="2:4" ht="12.75" customHeight="1">
      <c r="B77" s="33">
        <v>188.5</v>
      </c>
      <c r="C77" s="33">
        <v>8723</v>
      </c>
      <c r="D77" s="33">
        <v>5.59</v>
      </c>
    </row>
    <row r="78" spans="2:4" ht="12.75" customHeight="1">
      <c r="B78" s="33">
        <v>191</v>
      </c>
      <c r="C78" s="33">
        <v>8957</v>
      </c>
      <c r="D78" s="33">
        <v>5.36</v>
      </c>
    </row>
    <row r="79" spans="2:4" ht="12.75" customHeight="1">
      <c r="B79" s="33">
        <v>193.5</v>
      </c>
      <c r="C79" s="33">
        <v>9191</v>
      </c>
      <c r="D79" s="33">
        <v>5.1</v>
      </c>
    </row>
    <row r="80" spans="2:4" ht="12.75" customHeight="1">
      <c r="B80" s="33">
        <v>196</v>
      </c>
      <c r="C80" s="33">
        <v>9426</v>
      </c>
      <c r="D80" s="33">
        <v>5.62</v>
      </c>
    </row>
    <row r="81" spans="2:4" ht="12.75" customHeight="1">
      <c r="B81" s="33">
        <v>198.5</v>
      </c>
      <c r="C81" s="33">
        <v>9660</v>
      </c>
      <c r="D81" s="33">
        <v>5.4</v>
      </c>
    </row>
    <row r="82" spans="2:4" ht="12.75" customHeight="1">
      <c r="B82" s="33">
        <v>201</v>
      </c>
      <c r="C82" s="33">
        <v>9893</v>
      </c>
      <c r="D82" s="33">
        <v>6.44</v>
      </c>
    </row>
    <row r="83" spans="2:4" ht="12.75" customHeight="1">
      <c r="B83" s="33">
        <v>203.5</v>
      </c>
      <c r="C83" s="33">
        <v>10126</v>
      </c>
      <c r="D83" s="33">
        <v>7.08</v>
      </c>
    </row>
    <row r="84" spans="2:4" ht="12.75" customHeight="1">
      <c r="B84" s="33">
        <v>206</v>
      </c>
      <c r="C84" s="33">
        <v>10356</v>
      </c>
      <c r="D84" s="33">
        <v>6.09</v>
      </c>
    </row>
    <row r="85" spans="2:4" ht="12.75" customHeight="1">
      <c r="B85" s="33">
        <v>208.5</v>
      </c>
      <c r="C85" s="33">
        <v>10585</v>
      </c>
      <c r="D85" s="33">
        <v>7.18</v>
      </c>
    </row>
    <row r="86" spans="2:4" ht="12.75" customHeight="1">
      <c r="B86" s="33">
        <v>211</v>
      </c>
      <c r="C86" s="33">
        <v>10812</v>
      </c>
      <c r="D86" s="33">
        <v>9.74</v>
      </c>
    </row>
    <row r="87" spans="2:4" ht="12.75" customHeight="1">
      <c r="B87" s="33">
        <v>213.5</v>
      </c>
      <c r="C87" s="33">
        <v>11036</v>
      </c>
      <c r="D87" s="33">
        <v>9.18</v>
      </c>
    </row>
    <row r="88" spans="2:4" ht="12.75" customHeight="1">
      <c r="B88" s="33">
        <v>216</v>
      </c>
      <c r="C88" s="33">
        <v>11257</v>
      </c>
      <c r="D88" s="33">
        <v>8.72</v>
      </c>
    </row>
    <row r="89" spans="2:4" ht="12.75" customHeight="1">
      <c r="B89" s="33">
        <v>218.5</v>
      </c>
      <c r="C89" s="33">
        <v>11475</v>
      </c>
      <c r="D89" s="33">
        <v>9.54</v>
      </c>
    </row>
    <row r="90" spans="2:4" ht="12.75" customHeight="1">
      <c r="B90" s="33">
        <v>221</v>
      </c>
      <c r="C90" s="33">
        <v>11690</v>
      </c>
      <c r="D90" s="33">
        <v>8.4</v>
      </c>
    </row>
    <row r="91" spans="2:4" ht="12.75" customHeight="1">
      <c r="B91" s="33">
        <v>223.5</v>
      </c>
      <c r="C91" s="33">
        <v>11901</v>
      </c>
      <c r="D91" s="33">
        <v>5.57</v>
      </c>
    </row>
    <row r="92" spans="2:4" ht="12.75" customHeight="1">
      <c r="B92" s="33">
        <v>226</v>
      </c>
      <c r="C92" s="33">
        <v>12108</v>
      </c>
      <c r="D92" s="33">
        <v>6.45</v>
      </c>
    </row>
    <row r="93" spans="2:4" ht="12.75" customHeight="1">
      <c r="B93" s="33">
        <v>228.5</v>
      </c>
      <c r="C93" s="33">
        <v>12311</v>
      </c>
      <c r="D93" s="33">
        <v>5.85</v>
      </c>
    </row>
    <row r="94" spans="2:4" ht="12.75" customHeight="1">
      <c r="B94" s="33">
        <v>231</v>
      </c>
      <c r="C94" s="33">
        <v>12510</v>
      </c>
      <c r="D94" s="33">
        <v>5.66</v>
      </c>
    </row>
    <row r="95" spans="2:4" ht="12.75" customHeight="1">
      <c r="B95" s="33">
        <v>233.5</v>
      </c>
      <c r="C95" s="33">
        <v>12704</v>
      </c>
      <c r="D95" s="33">
        <v>4.08</v>
      </c>
    </row>
    <row r="96" spans="2:4" ht="12.75" customHeight="1">
      <c r="B96" s="33">
        <v>236</v>
      </c>
      <c r="C96" s="33">
        <v>12894</v>
      </c>
      <c r="D96" s="33">
        <v>3.49</v>
      </c>
    </row>
    <row r="97" spans="2:4" ht="12.75" customHeight="1">
      <c r="B97" s="33">
        <v>241</v>
      </c>
      <c r="C97" s="33">
        <v>13259</v>
      </c>
      <c r="D97" s="33">
        <v>3.98</v>
      </c>
    </row>
    <row r="98" spans="2:4" ht="12.75" customHeight="1">
      <c r="B98" s="33">
        <v>246</v>
      </c>
      <c r="C98" s="33">
        <v>13607</v>
      </c>
      <c r="D98" s="33">
        <v>4.25</v>
      </c>
    </row>
    <row r="99" spans="2:4" ht="12.75" customHeight="1">
      <c r="B99" s="33">
        <v>261</v>
      </c>
      <c r="C99" s="33">
        <v>13937</v>
      </c>
      <c r="D99" s="33">
        <v>2.91</v>
      </c>
    </row>
    <row r="100" spans="2:4" ht="12.75" customHeight="1">
      <c r="B100" s="33">
        <v>266</v>
      </c>
      <c r="C100" s="33">
        <v>14252</v>
      </c>
      <c r="D100" s="33">
        <v>2.77</v>
      </c>
    </row>
    <row r="101" spans="2:4" ht="12.75" customHeight="1">
      <c r="B101" s="33">
        <v>271</v>
      </c>
      <c r="C101" s="33">
        <v>14553</v>
      </c>
      <c r="D101" s="33">
        <v>2.95</v>
      </c>
    </row>
    <row r="102" spans="2:4" ht="12.75" customHeight="1">
      <c r="B102" s="33">
        <v>276</v>
      </c>
      <c r="C102" s="33">
        <v>14842</v>
      </c>
      <c r="D102" s="33">
        <v>2.9</v>
      </c>
    </row>
    <row r="103" spans="2:4" ht="12.75" customHeight="1">
      <c r="B103" s="33">
        <v>281</v>
      </c>
      <c r="C103" s="33">
        <v>15124</v>
      </c>
      <c r="D103" s="33">
        <v>2.11</v>
      </c>
    </row>
    <row r="104" spans="2:4" ht="12.75" customHeight="1">
      <c r="B104" s="33">
        <v>286</v>
      </c>
      <c r="C104" s="33">
        <v>15400</v>
      </c>
      <c r="D104" s="33">
        <v>2.13</v>
      </c>
    </row>
    <row r="105" spans="2:4" ht="12.75" customHeight="1">
      <c r="B105" s="33">
        <v>291</v>
      </c>
      <c r="C105" s="33">
        <v>15673</v>
      </c>
      <c r="D105" s="33">
        <v>2.18</v>
      </c>
    </row>
    <row r="106" spans="2:4" ht="12.75" customHeight="1">
      <c r="B106" s="33">
        <v>296</v>
      </c>
      <c r="C106" s="33">
        <v>15945</v>
      </c>
      <c r="D106" s="33">
        <v>2.17</v>
      </c>
    </row>
    <row r="107" spans="2:4" ht="12.75" customHeight="1">
      <c r="B107" s="33">
        <v>301</v>
      </c>
      <c r="C107" s="33">
        <v>16218</v>
      </c>
      <c r="D107" s="33">
        <v>2.25</v>
      </c>
    </row>
    <row r="108" spans="2:4" ht="12.75" customHeight="1">
      <c r="B108" s="33">
        <v>306</v>
      </c>
      <c r="C108" s="33">
        <v>16491</v>
      </c>
      <c r="D108" s="33">
        <v>2.26</v>
      </c>
    </row>
    <row r="109" spans="2:4" ht="12.75" customHeight="1">
      <c r="B109" s="33">
        <v>311</v>
      </c>
      <c r="C109" s="33">
        <v>16764</v>
      </c>
      <c r="D109" s="33">
        <v>2.38</v>
      </c>
    </row>
    <row r="110" spans="2:4" ht="12.75" customHeight="1">
      <c r="B110" s="33">
        <v>316</v>
      </c>
      <c r="C110" s="33">
        <v>17036</v>
      </c>
      <c r="D110" s="33">
        <v>2.74</v>
      </c>
    </row>
    <row r="111" spans="2:4" ht="12.75" customHeight="1">
      <c r="B111" s="33">
        <v>321</v>
      </c>
      <c r="C111" s="33">
        <v>17309</v>
      </c>
      <c r="D111" s="33">
        <v>2.57</v>
      </c>
    </row>
    <row r="112" spans="2:4" ht="12.75" customHeight="1">
      <c r="B112" s="33">
        <v>326</v>
      </c>
      <c r="C112" s="33">
        <v>17582</v>
      </c>
      <c r="D112" s="33">
        <v>2.85</v>
      </c>
    </row>
    <row r="113" spans="2:4" ht="12.75" customHeight="1">
      <c r="B113" s="33">
        <v>331</v>
      </c>
      <c r="C113" s="33">
        <v>17854</v>
      </c>
      <c r="D113" s="33">
        <v>2.38</v>
      </c>
    </row>
    <row r="114" spans="2:4" ht="12.75" customHeight="1">
      <c r="B114" s="33">
        <v>336</v>
      </c>
      <c r="C114" s="33">
        <v>18127</v>
      </c>
      <c r="D114" s="33">
        <v>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O85"/>
  <sheetViews>
    <sheetView zoomScale="70" zoomScaleNormal="70" zoomScalePageLayoutView="0" workbookViewId="0" topLeftCell="A1">
      <selection activeCell="A2" sqref="A2"/>
    </sheetView>
  </sheetViews>
  <sheetFormatPr defaultColWidth="8.8515625" defaultRowHeight="12.75"/>
  <cols>
    <col min="1" max="16384" width="8.8515625" style="54" customWidth="1"/>
  </cols>
  <sheetData>
    <row r="1" spans="1:15" ht="30">
      <c r="A1" s="1" t="s">
        <v>0</v>
      </c>
      <c r="B1" s="1" t="s">
        <v>1</v>
      </c>
      <c r="C1" s="1" t="s">
        <v>2</v>
      </c>
      <c r="D1" s="1" t="s">
        <v>3</v>
      </c>
      <c r="E1" s="1" t="s">
        <v>4</v>
      </c>
      <c r="F1" s="1" t="s">
        <v>5</v>
      </c>
      <c r="G1" s="1" t="s">
        <v>6</v>
      </c>
      <c r="H1" s="8" t="s">
        <v>7</v>
      </c>
      <c r="I1" s="8" t="s">
        <v>8</v>
      </c>
      <c r="J1" s="2" t="s">
        <v>9</v>
      </c>
      <c r="K1" s="3" t="s">
        <v>1</v>
      </c>
      <c r="L1" s="2" t="s">
        <v>12</v>
      </c>
      <c r="M1" s="2" t="s">
        <v>13</v>
      </c>
      <c r="N1" s="2" t="s">
        <v>32</v>
      </c>
      <c r="O1" s="2" t="s">
        <v>15</v>
      </c>
    </row>
    <row r="2" spans="1:15" ht="17.25">
      <c r="A2" s="54" t="s">
        <v>190</v>
      </c>
      <c r="B2" s="54">
        <v>3</v>
      </c>
      <c r="C2" s="54">
        <v>67</v>
      </c>
      <c r="D2" s="54">
        <v>-1.7666666666666657</v>
      </c>
      <c r="E2" s="54">
        <v>10.3</v>
      </c>
      <c r="F2" s="54">
        <v>101.33333333333337</v>
      </c>
      <c r="G2" s="4" t="s">
        <v>19</v>
      </c>
      <c r="I2" s="54" t="s">
        <v>20</v>
      </c>
      <c r="J2" s="54" t="s">
        <v>191</v>
      </c>
      <c r="K2" s="54">
        <v>128</v>
      </c>
      <c r="L2" s="54">
        <v>2870</v>
      </c>
      <c r="M2" s="54">
        <v>50</v>
      </c>
      <c r="N2" s="54">
        <v>2964</v>
      </c>
      <c r="O2" s="54" t="s">
        <v>192</v>
      </c>
    </row>
    <row r="3" spans="2:15" ht="15">
      <c r="B3" s="54">
        <v>12.5</v>
      </c>
      <c r="C3" s="54">
        <v>344</v>
      </c>
      <c r="D3" s="54">
        <v>0.5999999999999996</v>
      </c>
      <c r="E3" s="54">
        <v>4.900000000000002</v>
      </c>
      <c r="F3" s="54">
        <v>32.333333333333314</v>
      </c>
      <c r="I3" s="54" t="s">
        <v>20</v>
      </c>
      <c r="J3" s="54" t="s">
        <v>193</v>
      </c>
      <c r="K3" s="54">
        <v>204</v>
      </c>
      <c r="L3" s="54">
        <v>4840</v>
      </c>
      <c r="M3" s="54">
        <v>50</v>
      </c>
      <c r="N3" s="54">
        <v>5597</v>
      </c>
      <c r="O3" s="54" t="s">
        <v>194</v>
      </c>
    </row>
    <row r="4" spans="2:15" ht="15">
      <c r="B4" s="54">
        <v>22.5</v>
      </c>
      <c r="C4" s="54">
        <v>531</v>
      </c>
      <c r="D4" s="54">
        <v>-1.4333333333333353</v>
      </c>
      <c r="E4" s="54">
        <v>9.4</v>
      </c>
      <c r="F4" s="54">
        <v>352</v>
      </c>
      <c r="I4" s="54" t="s">
        <v>20</v>
      </c>
      <c r="J4" s="54" t="s">
        <v>195</v>
      </c>
      <c r="K4" s="54">
        <v>236</v>
      </c>
      <c r="L4" s="54">
        <v>5860</v>
      </c>
      <c r="M4" s="54">
        <v>410</v>
      </c>
      <c r="N4" s="54">
        <v>6697</v>
      </c>
      <c r="O4" s="54" t="s">
        <v>194</v>
      </c>
    </row>
    <row r="5" spans="2:15" ht="15">
      <c r="B5" s="54">
        <v>32</v>
      </c>
      <c r="C5" s="54">
        <v>670</v>
      </c>
      <c r="D5" s="54">
        <v>3.4333333333333336</v>
      </c>
      <c r="E5" s="54">
        <v>3.0000000000000036</v>
      </c>
      <c r="F5" s="54">
        <v>95.33333333333337</v>
      </c>
      <c r="I5" s="54" t="s">
        <v>20</v>
      </c>
      <c r="J5" s="54" t="s">
        <v>196</v>
      </c>
      <c r="K5" s="54">
        <v>358</v>
      </c>
      <c r="L5" s="54">
        <v>8440</v>
      </c>
      <c r="M5" s="54">
        <v>70</v>
      </c>
      <c r="N5" s="54">
        <v>9445</v>
      </c>
      <c r="O5" s="54" t="s">
        <v>197</v>
      </c>
    </row>
    <row r="6" spans="2:15" ht="15">
      <c r="B6" s="54">
        <v>40</v>
      </c>
      <c r="C6" s="54">
        <v>811</v>
      </c>
      <c r="D6" s="54">
        <v>0.9333333333333318</v>
      </c>
      <c r="E6" s="54">
        <v>6.233333333333334</v>
      </c>
      <c r="F6" s="54">
        <v>226.33333333333337</v>
      </c>
      <c r="I6" s="54" t="s">
        <v>20</v>
      </c>
      <c r="J6" s="54" t="s">
        <v>198</v>
      </c>
      <c r="K6" s="54">
        <v>398</v>
      </c>
      <c r="L6" s="54">
        <v>8820</v>
      </c>
      <c r="M6" s="54">
        <v>70</v>
      </c>
      <c r="N6" s="54">
        <v>9874</v>
      </c>
      <c r="O6" s="54" t="s">
        <v>197</v>
      </c>
    </row>
    <row r="7" spans="2:15" ht="15">
      <c r="B7" s="54">
        <v>51</v>
      </c>
      <c r="C7" s="54">
        <v>1062</v>
      </c>
      <c r="D7" s="54">
        <v>-0.5333333333333314</v>
      </c>
      <c r="E7" s="54">
        <v>5.833333333333332</v>
      </c>
      <c r="F7" s="54">
        <v>26.666666666666686</v>
      </c>
      <c r="I7" s="54" t="s">
        <v>20</v>
      </c>
      <c r="J7" s="54" t="s">
        <v>199</v>
      </c>
      <c r="K7" s="54">
        <v>423</v>
      </c>
      <c r="L7" s="54">
        <v>8930</v>
      </c>
      <c r="M7" s="54">
        <v>70</v>
      </c>
      <c r="N7" s="54">
        <v>9934</v>
      </c>
      <c r="O7" s="54" t="s">
        <v>197</v>
      </c>
    </row>
    <row r="8" spans="2:15" ht="15">
      <c r="B8" s="54">
        <v>59</v>
      </c>
      <c r="C8" s="54">
        <v>1250</v>
      </c>
      <c r="D8" s="54">
        <v>1.166666666666666</v>
      </c>
      <c r="E8" s="54">
        <v>5.666666666666668</v>
      </c>
      <c r="F8" s="54">
        <v>61</v>
      </c>
      <c r="I8" s="54" t="s">
        <v>20</v>
      </c>
      <c r="J8" s="54" t="s">
        <v>200</v>
      </c>
      <c r="K8" s="54">
        <v>457</v>
      </c>
      <c r="L8" s="54">
        <v>8760</v>
      </c>
      <c r="M8" s="54">
        <v>120</v>
      </c>
      <c r="N8" s="54">
        <v>9762</v>
      </c>
      <c r="O8" s="54" t="s">
        <v>197</v>
      </c>
    </row>
    <row r="9" spans="2:15" ht="15">
      <c r="B9" s="54">
        <v>69</v>
      </c>
      <c r="C9" s="54">
        <v>1435</v>
      </c>
      <c r="D9" s="54">
        <v>2.7666666666666657</v>
      </c>
      <c r="E9" s="54">
        <v>2.0666666666666664</v>
      </c>
      <c r="F9" s="54">
        <v>69.66666666666663</v>
      </c>
      <c r="I9" s="54" t="s">
        <v>20</v>
      </c>
      <c r="J9" s="54" t="s">
        <v>201</v>
      </c>
      <c r="K9" s="54">
        <v>482</v>
      </c>
      <c r="L9" s="54">
        <v>9500</v>
      </c>
      <c r="M9" s="54">
        <v>80</v>
      </c>
      <c r="N9" s="54">
        <v>10517</v>
      </c>
      <c r="O9" s="54" t="s">
        <v>202</v>
      </c>
    </row>
    <row r="10" spans="2:6" ht="15">
      <c r="B10" s="54">
        <v>77</v>
      </c>
      <c r="C10" s="54">
        <v>1639</v>
      </c>
      <c r="D10" s="54">
        <v>-0.5333333333333332</v>
      </c>
      <c r="E10" s="54">
        <v>5.833333333333332</v>
      </c>
      <c r="F10" s="54">
        <v>26.666666666666686</v>
      </c>
    </row>
    <row r="11" spans="2:9" ht="15">
      <c r="B11" s="54">
        <v>85</v>
      </c>
      <c r="C11" s="54">
        <v>1852</v>
      </c>
      <c r="D11" s="54">
        <v>-0.033333333333333215</v>
      </c>
      <c r="E11" s="54">
        <v>7.700000000000003</v>
      </c>
      <c r="F11" s="54">
        <v>187.33333333333337</v>
      </c>
      <c r="I11" s="6" t="s">
        <v>6</v>
      </c>
    </row>
    <row r="12" spans="2:9" ht="17.25">
      <c r="B12" s="54">
        <v>93</v>
      </c>
      <c r="C12" s="54">
        <v>2049</v>
      </c>
      <c r="D12" s="54">
        <v>-0.5333333333333332</v>
      </c>
      <c r="E12" s="54">
        <v>5.833333333333332</v>
      </c>
      <c r="F12" s="54">
        <v>26.666666666666686</v>
      </c>
      <c r="I12" s="7" t="s">
        <v>31</v>
      </c>
    </row>
    <row r="13" spans="2:6" ht="15">
      <c r="B13" s="54">
        <v>101</v>
      </c>
      <c r="C13" s="54">
        <v>2286</v>
      </c>
      <c r="D13" s="54">
        <v>0.20000000000000107</v>
      </c>
      <c r="E13" s="54">
        <v>7.6</v>
      </c>
      <c r="F13" s="54">
        <v>33.666666666666686</v>
      </c>
    </row>
    <row r="14" spans="2:6" ht="15">
      <c r="B14" s="54">
        <v>109</v>
      </c>
      <c r="C14" s="54">
        <v>2482</v>
      </c>
      <c r="D14" s="54">
        <v>1.0333333333333314</v>
      </c>
      <c r="E14" s="54">
        <v>2.4333333333333336</v>
      </c>
      <c r="F14" s="54">
        <v>40.333333333333314</v>
      </c>
    </row>
    <row r="15" spans="2:6" ht="15">
      <c r="B15" s="54">
        <v>117</v>
      </c>
      <c r="C15" s="54">
        <v>2756</v>
      </c>
      <c r="D15" s="54">
        <v>1.166666666666666</v>
      </c>
      <c r="E15" s="54">
        <v>5.666666666666668</v>
      </c>
      <c r="F15" s="54">
        <v>61</v>
      </c>
    </row>
    <row r="16" spans="2:6" ht="15">
      <c r="B16" s="54">
        <v>125</v>
      </c>
      <c r="C16" s="54">
        <v>2904</v>
      </c>
      <c r="D16" s="54">
        <v>3.9999999999999964</v>
      </c>
      <c r="E16" s="54">
        <v>3.7666666666666693</v>
      </c>
      <c r="F16" s="54">
        <v>124</v>
      </c>
    </row>
    <row r="17" spans="2:6" ht="15">
      <c r="B17" s="54">
        <v>126</v>
      </c>
      <c r="C17" s="54">
        <v>2927</v>
      </c>
      <c r="D17" s="54">
        <v>2.2666666666666657</v>
      </c>
      <c r="E17" s="54">
        <v>4.133333333333333</v>
      </c>
      <c r="F17" s="54">
        <v>94.66666666666663</v>
      </c>
    </row>
    <row r="18" spans="2:6" ht="15">
      <c r="B18" s="54">
        <v>130</v>
      </c>
      <c r="C18" s="54">
        <v>3073</v>
      </c>
      <c r="D18" s="54">
        <v>0.5999999999999996</v>
      </c>
      <c r="E18" s="54">
        <v>4.900000000000002</v>
      </c>
      <c r="F18" s="54">
        <v>32.333333333333314</v>
      </c>
    </row>
    <row r="19" spans="2:6" ht="15">
      <c r="B19" s="54">
        <v>138</v>
      </c>
      <c r="C19" s="54">
        <v>3355</v>
      </c>
      <c r="D19" s="54">
        <v>1.4000000000000004</v>
      </c>
      <c r="E19" s="54">
        <v>2.0333333333333314</v>
      </c>
      <c r="F19" s="54">
        <v>32</v>
      </c>
    </row>
    <row r="20" spans="2:6" ht="15">
      <c r="B20" s="54">
        <v>146</v>
      </c>
      <c r="C20" s="54">
        <v>3568</v>
      </c>
      <c r="D20" s="54">
        <v>-0.43333333333333535</v>
      </c>
      <c r="E20" s="54">
        <v>8.566666666666668</v>
      </c>
      <c r="F20" s="54">
        <v>59.66666666666663</v>
      </c>
    </row>
    <row r="21" spans="2:6" ht="15">
      <c r="B21" s="54">
        <v>158</v>
      </c>
      <c r="C21" s="54">
        <v>3968</v>
      </c>
      <c r="D21" s="54">
        <v>-0.16666666666666607</v>
      </c>
      <c r="E21" s="54">
        <v>8.066666666666668</v>
      </c>
      <c r="F21" s="54">
        <v>71</v>
      </c>
    </row>
    <row r="22" spans="2:6" ht="15">
      <c r="B22" s="54">
        <v>166</v>
      </c>
      <c r="C22" s="54">
        <v>4275</v>
      </c>
      <c r="D22" s="54">
        <v>-1.0666666666666682</v>
      </c>
      <c r="E22" s="54">
        <v>4.933333333333334</v>
      </c>
      <c r="F22" s="54">
        <v>20.333333333333314</v>
      </c>
    </row>
    <row r="23" spans="2:6" ht="15">
      <c r="B23" s="54">
        <v>174</v>
      </c>
      <c r="C23" s="54">
        <v>4542</v>
      </c>
      <c r="D23" s="54">
        <v>0.13333333333333464</v>
      </c>
      <c r="E23" s="54">
        <v>3.966666666666665</v>
      </c>
      <c r="F23" s="54">
        <v>40</v>
      </c>
    </row>
    <row r="24" spans="2:6" ht="15">
      <c r="B24" s="54">
        <v>182</v>
      </c>
      <c r="C24" s="54">
        <v>4848</v>
      </c>
      <c r="D24" s="54">
        <v>0.2666666666666657</v>
      </c>
      <c r="E24" s="54">
        <v>3.6999999999999993</v>
      </c>
      <c r="F24" s="54">
        <v>19.333333333333314</v>
      </c>
    </row>
    <row r="25" spans="2:6" ht="15">
      <c r="B25" s="54">
        <v>190</v>
      </c>
      <c r="C25" s="54">
        <v>5103</v>
      </c>
      <c r="D25" s="54">
        <v>0.2666666666666657</v>
      </c>
      <c r="E25" s="54">
        <v>3.6999999999999993</v>
      </c>
      <c r="F25" s="54">
        <v>19.333333333333314</v>
      </c>
    </row>
    <row r="26" spans="2:6" ht="15">
      <c r="B26" s="54">
        <v>198</v>
      </c>
      <c r="C26" s="54">
        <v>5424</v>
      </c>
      <c r="D26" s="54">
        <v>-1.0666666666666682</v>
      </c>
      <c r="E26" s="54">
        <v>4.933333333333334</v>
      </c>
      <c r="F26" s="54">
        <v>20.333333333333314</v>
      </c>
    </row>
    <row r="27" spans="2:6" ht="15">
      <c r="B27" s="54">
        <v>206</v>
      </c>
      <c r="C27" s="54">
        <v>5641</v>
      </c>
      <c r="D27" s="54">
        <v>-1.0666666666666682</v>
      </c>
      <c r="E27" s="54">
        <v>4.933333333333334</v>
      </c>
      <c r="F27" s="54">
        <v>20.333333333333314</v>
      </c>
    </row>
    <row r="28" spans="2:6" ht="15">
      <c r="B28" s="54">
        <v>214</v>
      </c>
      <c r="C28" s="54">
        <v>5914</v>
      </c>
      <c r="D28" s="54">
        <v>0.6666666666666696</v>
      </c>
      <c r="E28" s="54">
        <v>-3.166666666666668</v>
      </c>
      <c r="F28" s="54">
        <v>0.6666666666666856</v>
      </c>
    </row>
    <row r="29" spans="2:6" ht="15">
      <c r="B29" s="54">
        <v>218</v>
      </c>
      <c r="C29" s="54">
        <v>6059</v>
      </c>
      <c r="D29" s="54">
        <v>-1.4333333333333318</v>
      </c>
      <c r="E29" s="54">
        <v>1.6333333333333364</v>
      </c>
      <c r="F29" s="54">
        <v>-36.666666666666686</v>
      </c>
    </row>
    <row r="30" spans="2:6" ht="15">
      <c r="B30" s="54">
        <v>222</v>
      </c>
      <c r="C30" s="54">
        <v>6225</v>
      </c>
      <c r="D30" s="54">
        <v>-1.1999999999999975</v>
      </c>
      <c r="E30" s="54">
        <v>1</v>
      </c>
      <c r="F30" s="54">
        <v>-99</v>
      </c>
    </row>
    <row r="31" spans="2:6" ht="15">
      <c r="B31" s="54">
        <v>226</v>
      </c>
      <c r="C31" s="54">
        <v>6337</v>
      </c>
      <c r="D31" s="54">
        <v>-2.433333333333332</v>
      </c>
      <c r="E31" s="54">
        <v>0.26666666666666927</v>
      </c>
      <c r="F31" s="54">
        <v>19</v>
      </c>
    </row>
    <row r="32" spans="2:6" ht="15">
      <c r="B32" s="54">
        <v>230</v>
      </c>
      <c r="C32" s="54">
        <v>6451</v>
      </c>
      <c r="D32" s="54">
        <v>-0.4666666666666668</v>
      </c>
      <c r="E32" s="54">
        <v>-2.400000000000002</v>
      </c>
      <c r="F32" s="54">
        <v>-96.33333333333331</v>
      </c>
    </row>
    <row r="33" spans="2:6" ht="15">
      <c r="B33" s="54">
        <v>234</v>
      </c>
      <c r="C33" s="54">
        <v>6601</v>
      </c>
      <c r="D33" s="54">
        <v>-1.8999999999999986</v>
      </c>
      <c r="E33" s="54">
        <v>0.5</v>
      </c>
      <c r="F33" s="54">
        <v>28.333333333333314</v>
      </c>
    </row>
    <row r="34" spans="2:6" ht="15">
      <c r="B34" s="54">
        <v>238</v>
      </c>
      <c r="C34" s="54">
        <v>6725</v>
      </c>
      <c r="D34" s="54">
        <v>-0.4666666666666668</v>
      </c>
      <c r="E34" s="54">
        <v>-2.400000000000002</v>
      </c>
      <c r="F34" s="54">
        <v>-96.33333333333331</v>
      </c>
    </row>
    <row r="35" spans="2:6" ht="15">
      <c r="B35" s="54">
        <v>242</v>
      </c>
      <c r="C35" s="54">
        <v>6821</v>
      </c>
      <c r="D35" s="54">
        <v>-2.5999999999999996</v>
      </c>
      <c r="E35" s="54">
        <v>1.6666666666666679</v>
      </c>
      <c r="F35" s="54">
        <v>-84.33333333333331</v>
      </c>
    </row>
    <row r="36" spans="2:6" ht="15">
      <c r="B36" s="54">
        <v>246</v>
      </c>
      <c r="C36" s="54">
        <v>6926</v>
      </c>
      <c r="D36" s="54">
        <v>-1.6333333333333329</v>
      </c>
      <c r="E36" s="54">
        <v>0.2666666666666657</v>
      </c>
      <c r="F36" s="54">
        <v>-74</v>
      </c>
    </row>
    <row r="37" spans="2:6" ht="15">
      <c r="B37" s="54">
        <v>254</v>
      </c>
      <c r="C37" s="54">
        <v>7171</v>
      </c>
      <c r="D37" s="54">
        <v>-1.6333333333333329</v>
      </c>
      <c r="E37" s="54">
        <v>0.2666666666666657</v>
      </c>
      <c r="F37" s="54">
        <v>-74</v>
      </c>
    </row>
    <row r="38" spans="2:6" ht="15">
      <c r="B38" s="54">
        <v>262</v>
      </c>
      <c r="C38" s="54">
        <v>7340</v>
      </c>
      <c r="D38" s="54">
        <v>-2.133333333333333</v>
      </c>
      <c r="E38" s="54">
        <v>0.5</v>
      </c>
      <c r="F38" s="54">
        <v>41.666666666666686</v>
      </c>
    </row>
    <row r="39" spans="2:6" ht="15">
      <c r="B39" s="54">
        <v>270</v>
      </c>
      <c r="C39" s="54">
        <v>7479</v>
      </c>
      <c r="D39" s="54">
        <v>-1.5999999999999996</v>
      </c>
      <c r="E39" s="54">
        <v>-0.5333333333333314</v>
      </c>
      <c r="F39" s="54">
        <v>173</v>
      </c>
    </row>
    <row r="40" spans="2:6" ht="15">
      <c r="B40" s="54">
        <v>278</v>
      </c>
      <c r="C40" s="54">
        <v>7604</v>
      </c>
      <c r="D40" s="54">
        <v>0.7000000000000011</v>
      </c>
      <c r="E40" s="54">
        <v>-4.699999999999999</v>
      </c>
      <c r="F40" s="54">
        <v>-151.33333333333331</v>
      </c>
    </row>
    <row r="41" spans="2:6" ht="15">
      <c r="B41" s="54">
        <v>286</v>
      </c>
      <c r="C41" s="54">
        <v>7748</v>
      </c>
      <c r="D41" s="54">
        <v>-2.833333333333334</v>
      </c>
      <c r="E41" s="54">
        <v>2.2666666666666657</v>
      </c>
      <c r="F41" s="54">
        <v>80.33333333333337</v>
      </c>
    </row>
    <row r="42" spans="2:6" ht="15">
      <c r="B42" s="54">
        <v>294</v>
      </c>
      <c r="C42" s="54">
        <v>7916</v>
      </c>
      <c r="D42" s="54">
        <v>-2.433333333333332</v>
      </c>
      <c r="E42" s="54">
        <v>1</v>
      </c>
      <c r="F42" s="54">
        <v>209.66666666666663</v>
      </c>
    </row>
    <row r="43" spans="2:6" ht="15">
      <c r="B43" s="54">
        <v>302</v>
      </c>
      <c r="C43" s="54">
        <v>8066</v>
      </c>
      <c r="D43" s="54">
        <v>-0.6333333333333346</v>
      </c>
      <c r="E43" s="54">
        <v>2.400000000000002</v>
      </c>
      <c r="F43" s="54">
        <v>311</v>
      </c>
    </row>
    <row r="44" spans="2:6" ht="15">
      <c r="B44" s="54">
        <v>310</v>
      </c>
      <c r="C44" s="54">
        <v>8251</v>
      </c>
      <c r="D44" s="54">
        <v>-2.433333333333332</v>
      </c>
      <c r="E44" s="54">
        <v>3.7333333333333343</v>
      </c>
      <c r="F44" s="54">
        <v>295.33333333333337</v>
      </c>
    </row>
    <row r="45" spans="2:6" ht="15">
      <c r="B45" s="54">
        <v>318</v>
      </c>
      <c r="C45" s="54">
        <v>8402</v>
      </c>
      <c r="D45" s="54">
        <v>-2.133333333333333</v>
      </c>
      <c r="E45" s="54">
        <v>0.5</v>
      </c>
      <c r="F45" s="54">
        <v>41.666666666666686</v>
      </c>
    </row>
    <row r="46" spans="2:6" ht="15">
      <c r="B46" s="54">
        <v>326</v>
      </c>
      <c r="C46" s="54">
        <v>8540</v>
      </c>
      <c r="D46" s="54">
        <v>-2.8666666666666654</v>
      </c>
      <c r="E46" s="54">
        <v>3.5333333333333314</v>
      </c>
      <c r="F46" s="54">
        <v>336.33333333333337</v>
      </c>
    </row>
    <row r="47" spans="2:6" ht="15">
      <c r="B47" s="54">
        <v>334</v>
      </c>
      <c r="C47" s="54">
        <v>8748</v>
      </c>
      <c r="D47" s="54">
        <v>-2.133333333333333</v>
      </c>
      <c r="E47" s="54">
        <v>0.5</v>
      </c>
      <c r="F47" s="54">
        <v>41.666666666666686</v>
      </c>
    </row>
    <row r="48" spans="2:6" ht="15">
      <c r="B48" s="54">
        <v>342</v>
      </c>
      <c r="C48" s="54">
        <v>9039</v>
      </c>
      <c r="D48" s="54">
        <v>-2.3000000000000025</v>
      </c>
      <c r="E48" s="54">
        <v>4.099999999999998</v>
      </c>
      <c r="F48" s="54">
        <v>468.33333333333337</v>
      </c>
    </row>
    <row r="49" spans="2:6" ht="15">
      <c r="B49" s="54">
        <v>356</v>
      </c>
      <c r="C49" s="54">
        <v>9425</v>
      </c>
      <c r="D49" s="54">
        <v>-3.5</v>
      </c>
      <c r="E49" s="54">
        <v>1.6999999999999993</v>
      </c>
      <c r="F49" s="54">
        <v>-30.333333333333314</v>
      </c>
    </row>
    <row r="50" spans="2:6" ht="15">
      <c r="B50" s="54">
        <v>364</v>
      </c>
      <c r="C50" s="54">
        <v>9495</v>
      </c>
      <c r="D50" s="54">
        <v>-2.8666666666666654</v>
      </c>
      <c r="E50" s="54">
        <v>3.599999999999998</v>
      </c>
      <c r="F50" s="54">
        <v>125</v>
      </c>
    </row>
    <row r="51" spans="2:6" ht="15">
      <c r="B51" s="54">
        <v>372</v>
      </c>
      <c r="C51" s="54">
        <v>9546</v>
      </c>
      <c r="D51" s="54">
        <v>-2.1999999999999975</v>
      </c>
      <c r="E51" s="54">
        <v>3.1999999999999993</v>
      </c>
      <c r="F51" s="54">
        <v>181</v>
      </c>
    </row>
    <row r="52" spans="2:6" ht="15">
      <c r="B52" s="54">
        <v>380</v>
      </c>
      <c r="C52" s="54">
        <v>9603</v>
      </c>
      <c r="D52" s="54">
        <v>-3.5</v>
      </c>
      <c r="E52" s="54">
        <v>1.6999999999999993</v>
      </c>
      <c r="F52" s="54">
        <v>-30.333333333333314</v>
      </c>
    </row>
    <row r="53" spans="2:6" ht="15">
      <c r="B53" s="54">
        <v>396</v>
      </c>
      <c r="C53" s="54">
        <v>9807</v>
      </c>
      <c r="D53" s="54">
        <v>-1.700000000000001</v>
      </c>
      <c r="E53" s="54">
        <v>2.0333333333333314</v>
      </c>
      <c r="F53" s="54">
        <v>-66.33333333333331</v>
      </c>
    </row>
    <row r="54" spans="2:6" ht="15">
      <c r="B54" s="54">
        <v>404</v>
      </c>
      <c r="C54" s="54">
        <v>9918</v>
      </c>
      <c r="D54" s="54">
        <v>-2.5999999999999996</v>
      </c>
      <c r="E54" s="54">
        <v>1.6666666666666679</v>
      </c>
      <c r="F54" s="54">
        <v>-84.33333333333331</v>
      </c>
    </row>
    <row r="55" spans="2:6" ht="15">
      <c r="B55" s="54">
        <v>412</v>
      </c>
      <c r="C55" s="54">
        <v>10033</v>
      </c>
      <c r="D55" s="54">
        <v>-2.5333333333333314</v>
      </c>
      <c r="E55" s="54">
        <v>3.666666666666668</v>
      </c>
      <c r="F55" s="54">
        <v>134.66666666666663</v>
      </c>
    </row>
    <row r="56" spans="2:6" ht="15">
      <c r="B56" s="54">
        <v>420</v>
      </c>
      <c r="C56" s="54">
        <v>10097</v>
      </c>
      <c r="D56" s="54">
        <v>-2</v>
      </c>
      <c r="E56" s="54">
        <v>1.8666666666666707</v>
      </c>
      <c r="F56" s="54">
        <v>303</v>
      </c>
    </row>
    <row r="57" spans="2:6" ht="15">
      <c r="B57" s="54">
        <v>428</v>
      </c>
      <c r="C57" s="54">
        <v>10164</v>
      </c>
      <c r="D57" s="54">
        <v>-2.5999999999999996</v>
      </c>
      <c r="E57" s="54">
        <v>1.6666666666666679</v>
      </c>
      <c r="F57" s="54">
        <v>-84.33333333333331</v>
      </c>
    </row>
    <row r="58" spans="2:6" ht="15">
      <c r="B58" s="54">
        <v>432</v>
      </c>
      <c r="C58" s="54">
        <v>10197</v>
      </c>
      <c r="D58" s="54">
        <v>-0.7333333333333343</v>
      </c>
      <c r="E58" s="54">
        <v>0.8333333333333321</v>
      </c>
      <c r="F58" s="54">
        <v>-113</v>
      </c>
    </row>
    <row r="59" spans="2:6" ht="15">
      <c r="B59" s="54">
        <v>436</v>
      </c>
      <c r="C59" s="54">
        <v>10228</v>
      </c>
      <c r="D59" s="54">
        <v>-2.5999999999999996</v>
      </c>
      <c r="E59" s="54">
        <v>1.6666666666666679</v>
      </c>
      <c r="F59" s="54">
        <v>-84.33333333333331</v>
      </c>
    </row>
    <row r="60" spans="2:6" ht="15">
      <c r="B60" s="54">
        <v>440</v>
      </c>
      <c r="C60" s="54">
        <v>10258</v>
      </c>
      <c r="D60" s="54">
        <v>-4.7666666666666675</v>
      </c>
      <c r="E60" s="54">
        <v>2.9333333333333336</v>
      </c>
      <c r="F60" s="54">
        <v>79.66666666666663</v>
      </c>
    </row>
    <row r="61" spans="2:6" ht="15">
      <c r="B61" s="54">
        <v>444</v>
      </c>
      <c r="C61" s="54">
        <v>10290</v>
      </c>
      <c r="D61" s="54">
        <v>-2.8666666666666654</v>
      </c>
      <c r="E61" s="54">
        <v>3.533333333333335</v>
      </c>
      <c r="F61" s="54">
        <v>336.33333333333337</v>
      </c>
    </row>
    <row r="62" spans="2:6" ht="15">
      <c r="B62" s="54">
        <v>452</v>
      </c>
      <c r="C62" s="54">
        <v>10366</v>
      </c>
      <c r="D62" s="54">
        <v>-2.700000000000001</v>
      </c>
      <c r="E62" s="54">
        <v>-0.6666666666666679</v>
      </c>
      <c r="F62" s="54">
        <v>-117.66666666666669</v>
      </c>
    </row>
    <row r="63" spans="2:6" ht="15">
      <c r="B63" s="54">
        <v>456</v>
      </c>
      <c r="C63" s="54">
        <v>10420</v>
      </c>
      <c r="D63" s="54">
        <v>-5.333333333333334</v>
      </c>
      <c r="E63" s="54">
        <v>2.166666666666668</v>
      </c>
      <c r="F63" s="54">
        <v>88</v>
      </c>
    </row>
    <row r="64" spans="2:6" ht="15">
      <c r="B64" s="54">
        <v>460</v>
      </c>
      <c r="C64" s="54">
        <v>10483</v>
      </c>
      <c r="D64" s="54">
        <v>-4.233333333333334</v>
      </c>
      <c r="E64" s="54">
        <v>1.0333333333333314</v>
      </c>
      <c r="F64" s="54">
        <v>8.666666666666686</v>
      </c>
    </row>
    <row r="65" spans="2:6" ht="15">
      <c r="B65" s="54">
        <v>464</v>
      </c>
      <c r="C65" s="54">
        <v>10543</v>
      </c>
      <c r="D65" s="54">
        <v>-3.666666666666666</v>
      </c>
      <c r="E65" s="54">
        <v>-2.1999999999999993</v>
      </c>
      <c r="F65" s="54">
        <v>4.666666666666686</v>
      </c>
    </row>
    <row r="66" spans="2:6" ht="15">
      <c r="B66" s="54">
        <v>468</v>
      </c>
      <c r="C66" s="54">
        <v>10592</v>
      </c>
      <c r="D66" s="54">
        <v>-5.200000000000001</v>
      </c>
      <c r="E66" s="54">
        <v>-1.1999999999999993</v>
      </c>
      <c r="F66" s="54">
        <v>-33.666666666666686</v>
      </c>
    </row>
    <row r="67" spans="2:6" ht="15">
      <c r="B67" s="54">
        <v>472</v>
      </c>
      <c r="C67" s="54">
        <v>10633</v>
      </c>
      <c r="D67" s="54">
        <v>-5.6</v>
      </c>
      <c r="E67" s="54">
        <v>-0.16666666666666785</v>
      </c>
      <c r="F67" s="54">
        <v>-57.333333333333314</v>
      </c>
    </row>
    <row r="68" spans="2:6" ht="15">
      <c r="B68" s="54">
        <v>476</v>
      </c>
      <c r="C68" s="54">
        <v>10672</v>
      </c>
      <c r="D68" s="54">
        <v>-5.200000000000001</v>
      </c>
      <c r="E68" s="54">
        <v>-1.1999999999999993</v>
      </c>
      <c r="F68" s="54">
        <v>-33.666666666666686</v>
      </c>
    </row>
    <row r="69" spans="2:6" ht="15">
      <c r="B69" s="54">
        <v>480</v>
      </c>
      <c r="C69" s="54">
        <v>10712</v>
      </c>
      <c r="D69" s="54">
        <v>-5.200000000000001</v>
      </c>
      <c r="E69" s="54">
        <v>-1.1999999999999993</v>
      </c>
      <c r="F69" s="54">
        <v>-33.666666666666686</v>
      </c>
    </row>
    <row r="70" spans="2:6" ht="15">
      <c r="B70" s="54">
        <v>484</v>
      </c>
      <c r="C70" s="54">
        <v>10756</v>
      </c>
      <c r="D70" s="54">
        <v>-5.6</v>
      </c>
      <c r="E70" s="54">
        <v>-0.16666666666666785</v>
      </c>
      <c r="F70" s="54">
        <v>-57.333333333333314</v>
      </c>
    </row>
    <row r="71" spans="2:6" ht="15">
      <c r="B71" s="54">
        <v>488</v>
      </c>
      <c r="C71" s="54">
        <v>10818</v>
      </c>
      <c r="D71" s="54">
        <v>-4.666666666666668</v>
      </c>
      <c r="E71" s="54">
        <v>-4.633333333333336</v>
      </c>
      <c r="F71" s="54">
        <v>-316.66666666666663</v>
      </c>
    </row>
    <row r="72" spans="2:6" ht="15">
      <c r="B72" s="54">
        <v>492</v>
      </c>
      <c r="C72" s="54">
        <v>11026</v>
      </c>
      <c r="D72" s="54">
        <v>1.2666666666666657</v>
      </c>
      <c r="E72" s="54">
        <v>0</v>
      </c>
      <c r="F72" s="54">
        <v>-46.333333333333314</v>
      </c>
    </row>
    <row r="73" spans="2:6" ht="15">
      <c r="B73" s="54">
        <v>496</v>
      </c>
      <c r="C73" s="54">
        <v>11091</v>
      </c>
      <c r="D73" s="54">
        <v>1.0333333333333368</v>
      </c>
      <c r="E73" s="54">
        <v>1.6666666666666679</v>
      </c>
      <c r="F73" s="54">
        <v>-70</v>
      </c>
    </row>
    <row r="74" spans="2:6" ht="15">
      <c r="B74" s="54">
        <v>500</v>
      </c>
      <c r="C74" s="54">
        <v>11130</v>
      </c>
      <c r="D74" s="54">
        <v>-2.4666666666666686</v>
      </c>
      <c r="E74" s="54">
        <v>3.166666666666668</v>
      </c>
      <c r="F74" s="54">
        <v>147.66666666666663</v>
      </c>
    </row>
    <row r="75" spans="2:6" ht="15">
      <c r="B75" s="54">
        <v>502</v>
      </c>
      <c r="C75" s="54">
        <v>11146</v>
      </c>
      <c r="D75" s="54">
        <v>-1.4333333333333318</v>
      </c>
      <c r="E75" s="54">
        <v>0.3000000000000007</v>
      </c>
      <c r="F75" s="54">
        <v>19</v>
      </c>
    </row>
    <row r="76" spans="2:6" ht="15">
      <c r="B76" s="54">
        <v>503</v>
      </c>
      <c r="C76" s="54">
        <v>11154</v>
      </c>
      <c r="D76" s="54">
        <v>-0.8333333333333339</v>
      </c>
      <c r="E76" s="54">
        <v>2.533333333333335</v>
      </c>
      <c r="F76" s="54">
        <v>74.33333333333337</v>
      </c>
    </row>
    <row r="77" spans="2:6" ht="15">
      <c r="B77" s="54">
        <v>505</v>
      </c>
      <c r="C77" s="54">
        <v>11168</v>
      </c>
      <c r="D77" s="54">
        <v>-2.3666666666666654</v>
      </c>
      <c r="E77" s="54">
        <v>0.26666666666666927</v>
      </c>
      <c r="F77" s="54">
        <v>47.666666666666686</v>
      </c>
    </row>
    <row r="78" spans="2:6" ht="15">
      <c r="B78" s="54">
        <v>511</v>
      </c>
      <c r="C78" s="54">
        <v>11209</v>
      </c>
      <c r="D78" s="54">
        <v>-1.3000000000000025</v>
      </c>
      <c r="E78" s="54">
        <v>-1.5666666666666664</v>
      </c>
      <c r="F78" s="54">
        <v>-204.66666666666666</v>
      </c>
    </row>
    <row r="79" spans="2:6" ht="15">
      <c r="B79" s="54">
        <v>512</v>
      </c>
      <c r="C79" s="54">
        <v>11216</v>
      </c>
      <c r="D79" s="54">
        <v>-3.799999999999999</v>
      </c>
      <c r="E79" s="54">
        <v>1.8333333333333321</v>
      </c>
      <c r="F79" s="54">
        <v>50.333333333333314</v>
      </c>
    </row>
    <row r="80" spans="2:6" ht="15">
      <c r="B80" s="54">
        <v>515</v>
      </c>
      <c r="C80" s="54">
        <v>11235</v>
      </c>
      <c r="D80" s="54">
        <v>3.400000000000002</v>
      </c>
      <c r="E80" s="54">
        <v>6.533333333333335</v>
      </c>
      <c r="F80" s="54">
        <v>-34</v>
      </c>
    </row>
    <row r="81" spans="2:6" ht="15">
      <c r="B81" s="54">
        <v>516</v>
      </c>
      <c r="C81" s="54">
        <v>11242</v>
      </c>
      <c r="D81" s="54">
        <v>-2.433333333333332</v>
      </c>
      <c r="E81" s="54">
        <v>0.9333333333333371</v>
      </c>
      <c r="F81" s="54">
        <v>-47</v>
      </c>
    </row>
    <row r="82" spans="2:6" ht="15">
      <c r="B82" s="54">
        <v>518</v>
      </c>
      <c r="C82" s="54">
        <v>11256</v>
      </c>
      <c r="D82" s="54">
        <v>3.400000000000002</v>
      </c>
      <c r="E82" s="54">
        <v>6.533333333333331</v>
      </c>
      <c r="F82" s="54">
        <v>-34</v>
      </c>
    </row>
    <row r="83" spans="2:6" ht="15">
      <c r="B83" s="54">
        <v>520</v>
      </c>
      <c r="C83" s="54">
        <v>11269</v>
      </c>
      <c r="D83" s="54">
        <v>3.400000000000002</v>
      </c>
      <c r="E83" s="54">
        <v>6.533333333333331</v>
      </c>
      <c r="F83" s="54">
        <v>-34</v>
      </c>
    </row>
    <row r="84" spans="2:6" ht="15">
      <c r="B84" s="54">
        <v>524</v>
      </c>
      <c r="C84" s="54">
        <v>11300</v>
      </c>
      <c r="D84" s="54">
        <v>0.7999999999999989</v>
      </c>
      <c r="E84" s="54">
        <v>10.8</v>
      </c>
      <c r="F84" s="54">
        <v>46</v>
      </c>
    </row>
    <row r="85" spans="2:6" ht="15">
      <c r="B85" s="54">
        <v>528</v>
      </c>
      <c r="C85" s="54">
        <v>11334</v>
      </c>
      <c r="D85" s="54">
        <v>1.1333333333333346</v>
      </c>
      <c r="E85" s="54">
        <v>8.433333333333332</v>
      </c>
      <c r="F85" s="54">
        <v>96</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Bauer</dc:creator>
  <cp:keywords/>
  <dc:description/>
  <cp:lastModifiedBy>Bruce Bauer</cp:lastModifiedBy>
  <dcterms:created xsi:type="dcterms:W3CDTF">2014-01-03T17:21:53Z</dcterms:created>
  <dcterms:modified xsi:type="dcterms:W3CDTF">2014-01-03T18:42:43Z</dcterms:modified>
  <cp:category/>
  <cp:version/>
  <cp:contentType/>
  <cp:contentStatus/>
</cp:coreProperties>
</file>