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168" windowWidth="11460" windowHeight="11616" activeTab="0"/>
  </bookViews>
  <sheets>
    <sheet name="data" sheetId="1" r:id="rId1"/>
    <sheet name="pollen_counts" sheetId="2" r:id="rId2"/>
    <sheet name="pollen_cm" sheetId="3" r:id="rId3"/>
  </sheets>
  <definedNames/>
  <calcPr fullCalcOnLoad="1"/>
</workbook>
</file>

<file path=xl/sharedStrings.xml><?xml version="1.0" encoding="utf-8"?>
<sst xmlns="http://schemas.openxmlformats.org/spreadsheetml/2006/main" count="368" uniqueCount="315">
  <si>
    <t>drive ID</t>
  </si>
  <si>
    <t>sample #</t>
  </si>
  <si>
    <t>final depth (cm)</t>
  </si>
  <si>
    <t>taxa</t>
  </si>
  <si>
    <t>Tsuga</t>
  </si>
  <si>
    <t>TS</t>
  </si>
  <si>
    <t>Picea</t>
  </si>
  <si>
    <t>PI</t>
  </si>
  <si>
    <t>P glauca</t>
  </si>
  <si>
    <t>SW</t>
  </si>
  <si>
    <t>P mariana</t>
  </si>
  <si>
    <t>SB</t>
  </si>
  <si>
    <t>Pinus</t>
  </si>
  <si>
    <t>PU</t>
  </si>
  <si>
    <t>P haplox</t>
  </si>
  <si>
    <t>HX</t>
  </si>
  <si>
    <t>P diplox</t>
  </si>
  <si>
    <t>DX</t>
  </si>
  <si>
    <t>Picea/Pinus</t>
  </si>
  <si>
    <t>CN</t>
  </si>
  <si>
    <t>Larix</t>
  </si>
  <si>
    <t>LA</t>
  </si>
  <si>
    <t>Juniperus</t>
  </si>
  <si>
    <t>JU</t>
  </si>
  <si>
    <t>Betula</t>
  </si>
  <si>
    <t>BE</t>
  </si>
  <si>
    <t>Alnus</t>
  </si>
  <si>
    <t>AL</t>
  </si>
  <si>
    <t>Salix</t>
  </si>
  <si>
    <t>SA</t>
  </si>
  <si>
    <t>Populus</t>
  </si>
  <si>
    <t>PO</t>
  </si>
  <si>
    <t>P balsam</t>
  </si>
  <si>
    <t>PB</t>
  </si>
  <si>
    <t>P tremul</t>
  </si>
  <si>
    <t>QB</t>
  </si>
  <si>
    <t>Myrica</t>
  </si>
  <si>
    <t>MY</t>
  </si>
  <si>
    <t>Shepherdia</t>
  </si>
  <si>
    <t>SH</t>
  </si>
  <si>
    <t>Caprifoliac</t>
  </si>
  <si>
    <t>SM</t>
  </si>
  <si>
    <t>Viburnum</t>
  </si>
  <si>
    <t>VI</t>
  </si>
  <si>
    <t>Linnaea</t>
  </si>
  <si>
    <t>LN</t>
  </si>
  <si>
    <t>Cornus</t>
  </si>
  <si>
    <t>CO</t>
  </si>
  <si>
    <t>Ericales</t>
  </si>
  <si>
    <t>ER</t>
  </si>
  <si>
    <t>Rhododen</t>
  </si>
  <si>
    <t>RH</t>
  </si>
  <si>
    <t>Vaccinium</t>
  </si>
  <si>
    <t>VC</t>
  </si>
  <si>
    <t>Diapensia</t>
  </si>
  <si>
    <t>DI</t>
  </si>
  <si>
    <t>Ribes</t>
  </si>
  <si>
    <t>RI</t>
  </si>
  <si>
    <t>Ranunculac</t>
  </si>
  <si>
    <t>RA</t>
  </si>
  <si>
    <t>Aconitum</t>
  </si>
  <si>
    <t>AC</t>
  </si>
  <si>
    <t>Thalictrum</t>
  </si>
  <si>
    <t>TH</t>
  </si>
  <si>
    <t>Leguminosae</t>
  </si>
  <si>
    <t>LE</t>
  </si>
  <si>
    <t>Astragalus</t>
  </si>
  <si>
    <t>AS</t>
  </si>
  <si>
    <t>Hedysarum-T</t>
  </si>
  <si>
    <t>HE</t>
  </si>
  <si>
    <t>Lupinus</t>
  </si>
  <si>
    <t>LU</t>
  </si>
  <si>
    <t>Oxytropis</t>
  </si>
  <si>
    <t>OX</t>
  </si>
  <si>
    <t>Polygonac</t>
  </si>
  <si>
    <t>PC</t>
  </si>
  <si>
    <t>Koenigia</t>
  </si>
  <si>
    <t>KO</t>
  </si>
  <si>
    <t>P alaskan</t>
  </si>
  <si>
    <t>PZ</t>
  </si>
  <si>
    <t>P amphibi</t>
  </si>
  <si>
    <t>PJ</t>
  </si>
  <si>
    <t>P bistort</t>
  </si>
  <si>
    <t>BI</t>
  </si>
  <si>
    <t>Rumex/Oxyr</t>
  </si>
  <si>
    <t>RU</t>
  </si>
  <si>
    <t>Rosaceae</t>
  </si>
  <si>
    <t>RO</t>
  </si>
  <si>
    <t>Dryas</t>
  </si>
  <si>
    <t>DR</t>
  </si>
  <si>
    <t>Potentilla-T</t>
  </si>
  <si>
    <t>PT</t>
  </si>
  <si>
    <t>R arctic</t>
  </si>
  <si>
    <t>RZ</t>
  </si>
  <si>
    <t>R chamae</t>
  </si>
  <si>
    <t>RC</t>
  </si>
  <si>
    <t>Sanguisorba</t>
  </si>
  <si>
    <t>SN</t>
  </si>
  <si>
    <t>Saxifragac</t>
  </si>
  <si>
    <t>SX</t>
  </si>
  <si>
    <t>Parnassia</t>
  </si>
  <si>
    <t>SY</t>
  </si>
  <si>
    <t>S hierac</t>
  </si>
  <si>
    <t>XH</t>
  </si>
  <si>
    <t>S hircul</t>
  </si>
  <si>
    <t>XC</t>
  </si>
  <si>
    <t>S reflex</t>
  </si>
  <si>
    <t>XF</t>
  </si>
  <si>
    <t>S tricus</t>
  </si>
  <si>
    <t>XT</t>
  </si>
  <si>
    <t>Tubul/Aster</t>
  </si>
  <si>
    <t>TU</t>
  </si>
  <si>
    <t>Ambrosia</t>
  </si>
  <si>
    <t>AM</t>
  </si>
  <si>
    <t>Artemisia</t>
  </si>
  <si>
    <t>AR</t>
  </si>
  <si>
    <t>Saussurea</t>
  </si>
  <si>
    <t>SS</t>
  </si>
  <si>
    <t>Ligul/Cicho</t>
  </si>
  <si>
    <t>LI</t>
  </si>
  <si>
    <t>Primulaceae</t>
  </si>
  <si>
    <t>PR</t>
  </si>
  <si>
    <t>Androcace</t>
  </si>
  <si>
    <t>AD</t>
  </si>
  <si>
    <t>Dodecatheon</t>
  </si>
  <si>
    <t>DO</t>
  </si>
  <si>
    <t>UL</t>
  </si>
  <si>
    <t>Scroph Und</t>
  </si>
  <si>
    <t>SC</t>
  </si>
  <si>
    <t>Lagotis</t>
  </si>
  <si>
    <t>LG</t>
  </si>
  <si>
    <t>Ped land</t>
  </si>
  <si>
    <t>PS</t>
  </si>
  <si>
    <t>Ped vert</t>
  </si>
  <si>
    <t>VE</t>
  </si>
  <si>
    <t>Polemon Und</t>
  </si>
  <si>
    <t>PW</t>
  </si>
  <si>
    <t>Phlox</t>
  </si>
  <si>
    <t>PH</t>
  </si>
  <si>
    <t>Polemonium</t>
  </si>
  <si>
    <t>PL</t>
  </si>
  <si>
    <t>Plantago</t>
  </si>
  <si>
    <t>PA</t>
  </si>
  <si>
    <t>P canesc</t>
  </si>
  <si>
    <t>PG</t>
  </si>
  <si>
    <t>P major-T</t>
  </si>
  <si>
    <t>OM</t>
  </si>
  <si>
    <t>Umbelliferae</t>
  </si>
  <si>
    <t>UM</t>
  </si>
  <si>
    <t>Bupleurum</t>
  </si>
  <si>
    <t>BU</t>
  </si>
  <si>
    <t>Gentiana</t>
  </si>
  <si>
    <t>GE</t>
  </si>
  <si>
    <t>G nivalis</t>
  </si>
  <si>
    <t>GN</t>
  </si>
  <si>
    <t>G pneumo</t>
  </si>
  <si>
    <t>GP</t>
  </si>
  <si>
    <t>G verna-T</t>
  </si>
  <si>
    <t>GV</t>
  </si>
  <si>
    <t>Labiatae</t>
  </si>
  <si>
    <t>LB</t>
  </si>
  <si>
    <t>Mentha-T</t>
  </si>
  <si>
    <t>MA</t>
  </si>
  <si>
    <t>Portulacac</t>
  </si>
  <si>
    <t>PK</t>
  </si>
  <si>
    <t>Claytonia</t>
  </si>
  <si>
    <t>CL</t>
  </si>
  <si>
    <t>C vasilie</t>
  </si>
  <si>
    <t>CV</t>
  </si>
  <si>
    <t>Caryophyll</t>
  </si>
  <si>
    <t>CR</t>
  </si>
  <si>
    <t>Arenaria</t>
  </si>
  <si>
    <t>AE</t>
  </si>
  <si>
    <t>Araceae</t>
  </si>
  <si>
    <t>AX</t>
  </si>
  <si>
    <t>Crassulac</t>
  </si>
  <si>
    <t>CC</t>
  </si>
  <si>
    <t>Sedum</t>
  </si>
  <si>
    <t>DS</t>
  </si>
  <si>
    <t>Boraginac</t>
  </si>
  <si>
    <t>BR</t>
  </si>
  <si>
    <t>Mertensia</t>
  </si>
  <si>
    <t>MT</t>
  </si>
  <si>
    <t>Campanulac</t>
  </si>
  <si>
    <t>CM</t>
  </si>
  <si>
    <t>Cheno-Am</t>
  </si>
  <si>
    <t>CH</t>
  </si>
  <si>
    <t>Cruciferae</t>
  </si>
  <si>
    <t>CU</t>
  </si>
  <si>
    <t>Cyperaceae</t>
  </si>
  <si>
    <t>CY</t>
  </si>
  <si>
    <t>Epilobium</t>
  </si>
  <si>
    <t>ON</t>
  </si>
  <si>
    <t>Galium</t>
  </si>
  <si>
    <t>RB</t>
  </si>
  <si>
    <t>Geraniaceae</t>
  </si>
  <si>
    <t>GZ</t>
  </si>
  <si>
    <t>Gram/Poa</t>
  </si>
  <si>
    <t>GR</t>
  </si>
  <si>
    <t>Juncus</t>
  </si>
  <si>
    <t>JN</t>
  </si>
  <si>
    <t>Liliaceae</t>
  </si>
  <si>
    <t>LL</t>
  </si>
  <si>
    <t>Papaverac</t>
  </si>
  <si>
    <t>PV</t>
  </si>
  <si>
    <t>Pyrolaceae</t>
  </si>
  <si>
    <t>PY</t>
  </si>
  <si>
    <t>Valeriana</t>
  </si>
  <si>
    <t>VA</t>
  </si>
  <si>
    <t>Lycopodium</t>
  </si>
  <si>
    <t>LY</t>
  </si>
  <si>
    <t>L annotin</t>
  </si>
  <si>
    <t>YA</t>
  </si>
  <si>
    <t>L clavat</t>
  </si>
  <si>
    <t>YC</t>
  </si>
  <si>
    <t>L complan</t>
  </si>
  <si>
    <t>YM</t>
  </si>
  <si>
    <t>L obscurum</t>
  </si>
  <si>
    <t>YO</t>
  </si>
  <si>
    <t>L selago</t>
  </si>
  <si>
    <t>YS</t>
  </si>
  <si>
    <t>Selag Und</t>
  </si>
  <si>
    <t>SL</t>
  </si>
  <si>
    <t>S sanguino</t>
  </si>
  <si>
    <t>SU</t>
  </si>
  <si>
    <t>S selagino</t>
  </si>
  <si>
    <t>SE</t>
  </si>
  <si>
    <t>S siberica</t>
  </si>
  <si>
    <t>SI</t>
  </si>
  <si>
    <t>Trilete Und</t>
  </si>
  <si>
    <t>TR</t>
  </si>
  <si>
    <t>Botrychium</t>
  </si>
  <si>
    <t>BO</t>
  </si>
  <si>
    <t>Cryptogr</t>
  </si>
  <si>
    <t>RY</t>
  </si>
  <si>
    <t>Osmunda-T</t>
  </si>
  <si>
    <t>OS</t>
  </si>
  <si>
    <t>Pteridium</t>
  </si>
  <si>
    <t>PM</t>
  </si>
  <si>
    <t>Sphagnum</t>
  </si>
  <si>
    <t>SP</t>
  </si>
  <si>
    <t>Monolete</t>
  </si>
  <si>
    <t>PD</t>
  </si>
  <si>
    <t>Athyrium</t>
  </si>
  <si>
    <t>AY</t>
  </si>
  <si>
    <t>Cystopt</t>
  </si>
  <si>
    <t>CT</t>
  </si>
  <si>
    <t>Dryopteris</t>
  </si>
  <si>
    <t>DP</t>
  </si>
  <si>
    <t>Equisetum</t>
  </si>
  <si>
    <t>EQ</t>
  </si>
  <si>
    <t>Spar-Ty</t>
  </si>
  <si>
    <t>SR</t>
  </si>
  <si>
    <t>T latifolia</t>
  </si>
  <si>
    <t>TY</t>
  </si>
  <si>
    <t>Nymphaceae</t>
  </si>
  <si>
    <t>NM</t>
  </si>
  <si>
    <t>Nuphar</t>
  </si>
  <si>
    <t>NU</t>
  </si>
  <si>
    <t>Nymphaea</t>
  </si>
  <si>
    <t>NY</t>
  </si>
  <si>
    <t>Sagittaria</t>
  </si>
  <si>
    <t>SG</t>
  </si>
  <si>
    <t>Hippuris</t>
  </si>
  <si>
    <t>HI</t>
  </si>
  <si>
    <t>Myriophyllum</t>
  </si>
  <si>
    <t>MR</t>
  </si>
  <si>
    <t>Potamogeton</t>
  </si>
  <si>
    <t>PN</t>
  </si>
  <si>
    <t>Menyanthes</t>
  </si>
  <si>
    <t>ME</t>
  </si>
  <si>
    <t>Pediast</t>
  </si>
  <si>
    <t>PE</t>
  </si>
  <si>
    <t>Isoetes</t>
  </si>
  <si>
    <t>IS</t>
  </si>
  <si>
    <t>Bryales</t>
  </si>
  <si>
    <t>BY</t>
  </si>
  <si>
    <t>Indeter</t>
  </si>
  <si>
    <t>IN</t>
  </si>
  <si>
    <t>Unknown</t>
  </si>
  <si>
    <t>UN</t>
  </si>
  <si>
    <t>Pre-Quat</t>
  </si>
  <si>
    <t>PQ</t>
  </si>
  <si>
    <t>Exotic</t>
  </si>
  <si>
    <t>EU</t>
  </si>
  <si>
    <t>Pollen Sum*</t>
  </si>
  <si>
    <t>SUM</t>
  </si>
  <si>
    <t>Tracer Conc. (#/tablet)</t>
  </si>
  <si>
    <t>*C</t>
  </si>
  <si>
    <t>Dep. time (yrs/cm)</t>
  </si>
  <si>
    <t>*D</t>
  </si>
  <si>
    <t>Loss on ignition</t>
  </si>
  <si>
    <t>*L</t>
  </si>
  <si>
    <t>Sediment Volume (cm3)</t>
  </si>
  <si>
    <t>*S</t>
  </si>
  <si>
    <t>Units of Tracer</t>
  </si>
  <si>
    <t>*V</t>
  </si>
  <si>
    <t>total pollen concentration</t>
  </si>
  <si>
    <t>date counted:</t>
  </si>
  <si>
    <t>analyst:</t>
  </si>
  <si>
    <t>* grey taxa not in pollen sum</t>
  </si>
  <si>
    <t># EU for pollen grain equivalent</t>
  </si>
  <si>
    <t>date</t>
  </si>
  <si>
    <t>Stomate Presence/Absence</t>
  </si>
  <si>
    <t>EU counted</t>
  </si>
  <si>
    <t>Pollen sum equivilant</t>
  </si>
  <si>
    <t>PEH</t>
  </si>
  <si>
    <t>Wild Tussock Lake, AK</t>
  </si>
  <si>
    <t>WK3A</t>
  </si>
  <si>
    <t>WK3B</t>
  </si>
  <si>
    <t>WKsh</t>
  </si>
  <si>
    <t>4 Oct., 2005</t>
  </si>
  <si>
    <t>21 Sep., 2005</t>
  </si>
  <si>
    <t>13 Oct., 2005</t>
  </si>
  <si>
    <t>want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</si>
</sst>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.E+00"/>
    <numFmt numFmtId="165" formatCode="m/d/yy;@"/>
    <numFmt numFmtId="166" formatCode="0.0"/>
    <numFmt numFmtId="167" formatCode="[$-409]dddd\,\ mmmm\ dd\,\ yyyy"/>
    <numFmt numFmtId="168" formatCode="[$-409]d\-mmm\-yy;@"/>
    <numFmt numFmtId="169" formatCode="0.000000"/>
    <numFmt numFmtId="170" formatCode="0.00000"/>
    <numFmt numFmtId="171" formatCode="0.0000"/>
    <numFmt numFmtId="172" formatCode="0.000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Fill="1" applyBorder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Fill="1" applyBorder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2" xfId="0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66" fontId="3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2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0" fillId="0" borderId="1" xfId="0" applyNumberFormat="1" applyBorder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72"/>
  <sheetViews>
    <sheetView tabSelected="1" workbookViewId="0" topLeftCell="A1">
      <pane xSplit="2" ySplit="6" topLeftCell="M144" activePane="bottomRight" state="frozen"/>
      <selection pane="topLeft" activeCell="A1" sqref="A1"/>
      <selection pane="topRight" activeCell="G1" sqref="G1"/>
      <selection pane="bottomLeft" activeCell="F9" sqref="F9"/>
      <selection pane="bottomRight" activeCell="S170" sqref="S170"/>
    </sheetView>
  </sheetViews>
  <sheetFormatPr defaultColWidth="9.140625" defaultRowHeight="12.75"/>
  <cols>
    <col min="1" max="1" width="26.8515625" style="0" customWidth="1"/>
    <col min="2" max="2" width="5.421875" style="0" customWidth="1"/>
    <col min="3" max="28" width="10.00390625" style="0" customWidth="1"/>
    <col min="29" max="29" width="9.8515625" style="0" customWidth="1"/>
    <col min="31" max="31" width="10.00390625" style="0" customWidth="1"/>
    <col min="33" max="33" width="9.140625" style="2" customWidth="1"/>
    <col min="36" max="39" width="9.421875" style="0" bestFit="1" customWidth="1"/>
    <col min="41" max="42" width="9.421875" style="0" bestFit="1" customWidth="1"/>
    <col min="43" max="43" width="9.421875" style="0" customWidth="1"/>
    <col min="44" max="45" width="9.421875" style="0" bestFit="1" customWidth="1"/>
  </cols>
  <sheetData>
    <row r="1" ht="15">
      <c r="A1" s="1" t="s">
        <v>307</v>
      </c>
    </row>
    <row r="2" spans="33:46" ht="12.75">
      <c r="AG2"/>
      <c r="AT2" s="2"/>
    </row>
    <row r="3" spans="1:83" ht="12.75">
      <c r="A3" s="3" t="s">
        <v>0</v>
      </c>
      <c r="C3" t="s">
        <v>310</v>
      </c>
      <c r="D3" t="s">
        <v>308</v>
      </c>
      <c r="E3" t="s">
        <v>308</v>
      </c>
      <c r="F3" t="s">
        <v>308</v>
      </c>
      <c r="G3" t="s">
        <v>308</v>
      </c>
      <c r="H3" t="s">
        <v>308</v>
      </c>
      <c r="I3" t="s">
        <v>308</v>
      </c>
      <c r="J3" t="s">
        <v>308</v>
      </c>
      <c r="K3" t="s">
        <v>308</v>
      </c>
      <c r="L3" t="s">
        <v>308</v>
      </c>
      <c r="M3" t="s">
        <v>308</v>
      </c>
      <c r="N3" t="s">
        <v>308</v>
      </c>
      <c r="O3" t="s">
        <v>308</v>
      </c>
      <c r="P3" t="s">
        <v>308</v>
      </c>
      <c r="Q3" t="s">
        <v>308</v>
      </c>
      <c r="R3" t="s">
        <v>308</v>
      </c>
      <c r="S3" t="s">
        <v>308</v>
      </c>
      <c r="T3" t="s">
        <v>308</v>
      </c>
      <c r="U3" t="s">
        <v>308</v>
      </c>
      <c r="V3" t="s">
        <v>308</v>
      </c>
      <c r="W3" t="s">
        <v>309</v>
      </c>
      <c r="X3" t="s">
        <v>309</v>
      </c>
      <c r="Y3" t="s">
        <v>309</v>
      </c>
      <c r="Z3" t="s">
        <v>309</v>
      </c>
      <c r="AA3" t="s">
        <v>309</v>
      </c>
      <c r="AB3" t="s">
        <v>309</v>
      </c>
      <c r="AC3" t="s">
        <v>309</v>
      </c>
      <c r="AE3" t="s">
        <v>310</v>
      </c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</row>
    <row r="4" spans="1:83" ht="12.75">
      <c r="A4" s="3" t="s">
        <v>1</v>
      </c>
      <c r="C4">
        <v>-10</v>
      </c>
      <c r="D4">
        <v>17</v>
      </c>
      <c r="E4">
        <v>37</v>
      </c>
      <c r="F4">
        <v>54</v>
      </c>
      <c r="G4">
        <v>74</v>
      </c>
      <c r="H4">
        <v>93</v>
      </c>
      <c r="I4">
        <v>113</v>
      </c>
      <c r="J4">
        <v>130</v>
      </c>
      <c r="K4">
        <v>149</v>
      </c>
      <c r="L4">
        <v>169</v>
      </c>
      <c r="M4">
        <v>188</v>
      </c>
      <c r="N4">
        <v>207</v>
      </c>
      <c r="O4">
        <v>229</v>
      </c>
      <c r="P4">
        <v>248</v>
      </c>
      <c r="Q4">
        <v>265</v>
      </c>
      <c r="R4">
        <v>283</v>
      </c>
      <c r="S4">
        <v>303</v>
      </c>
      <c r="T4">
        <v>323</v>
      </c>
      <c r="U4">
        <v>342</v>
      </c>
      <c r="V4">
        <v>362</v>
      </c>
      <c r="W4">
        <v>17</v>
      </c>
      <c r="X4">
        <v>37</v>
      </c>
      <c r="Y4">
        <v>57</v>
      </c>
      <c r="Z4">
        <v>77</v>
      </c>
      <c r="AA4">
        <v>97</v>
      </c>
      <c r="AB4">
        <v>117</v>
      </c>
      <c r="AC4" s="4">
        <v>151</v>
      </c>
      <c r="AD4" s="4"/>
      <c r="AE4">
        <v>4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5"/>
      <c r="AU4" s="4"/>
      <c r="AV4" s="4"/>
      <c r="AW4" s="3"/>
      <c r="AX4" s="3"/>
      <c r="AY4" s="3"/>
      <c r="AZ4" s="3"/>
      <c r="BA4" s="3"/>
      <c r="BB4" s="3"/>
      <c r="BC4" s="3"/>
      <c r="BD4" s="4"/>
      <c r="BE4" s="4"/>
      <c r="BF4" s="4"/>
      <c r="BG4" s="4"/>
      <c r="BH4" s="4"/>
      <c r="BI4" s="4"/>
      <c r="BJ4" s="4"/>
      <c r="BK4" s="4"/>
      <c r="BL4" s="4"/>
      <c r="BM4" s="4"/>
      <c r="BN4" s="5"/>
      <c r="BO4" s="4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3"/>
      <c r="CC4" s="3"/>
      <c r="CD4" s="3"/>
      <c r="CE4" s="3"/>
    </row>
    <row r="5" spans="1:82" ht="12.75">
      <c r="A5" s="3" t="s">
        <v>2</v>
      </c>
      <c r="C5">
        <v>10</v>
      </c>
      <c r="D5">
        <v>18.25</v>
      </c>
      <c r="E5">
        <v>23.25</v>
      </c>
      <c r="F5">
        <v>28.25</v>
      </c>
      <c r="G5">
        <v>33.25</v>
      </c>
      <c r="H5">
        <v>38.25</v>
      </c>
      <c r="I5">
        <v>43.25</v>
      </c>
      <c r="J5">
        <v>48.25</v>
      </c>
      <c r="K5">
        <v>53.25</v>
      </c>
      <c r="L5">
        <v>58.25</v>
      </c>
      <c r="M5">
        <v>63.25</v>
      </c>
      <c r="N5">
        <v>68.25</v>
      </c>
      <c r="O5">
        <v>74</v>
      </c>
      <c r="P5">
        <v>78.75</v>
      </c>
      <c r="Q5">
        <v>83.25</v>
      </c>
      <c r="R5">
        <v>88.25</v>
      </c>
      <c r="S5" s="33">
        <v>93.25</v>
      </c>
      <c r="T5">
        <v>98.25</v>
      </c>
      <c r="U5">
        <v>103.5</v>
      </c>
      <c r="V5" s="36">
        <v>108.25</v>
      </c>
      <c r="W5" s="36">
        <v>116.75</v>
      </c>
      <c r="X5" s="36">
        <v>121.75</v>
      </c>
      <c r="Y5" s="36">
        <v>126.75</v>
      </c>
      <c r="Z5" s="37">
        <v>131.75</v>
      </c>
      <c r="AA5" s="37">
        <v>136.75</v>
      </c>
      <c r="AB5" s="37">
        <v>141.75</v>
      </c>
      <c r="AC5" s="37">
        <v>150.75</v>
      </c>
      <c r="AD5" s="30"/>
      <c r="AE5">
        <v>17.5</v>
      </c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6"/>
      <c r="AU5" s="6"/>
      <c r="AV5" s="6"/>
      <c r="AW5" s="6"/>
      <c r="AX5" s="6"/>
      <c r="AY5" s="6"/>
      <c r="AZ5" s="6"/>
      <c r="BA5" s="6"/>
      <c r="BB5" s="6"/>
      <c r="BC5" s="6"/>
      <c r="BE5" s="7"/>
      <c r="BF5" s="7"/>
      <c r="BG5" s="7"/>
      <c r="BH5" s="7"/>
      <c r="BI5" s="7"/>
      <c r="BJ5" s="7"/>
      <c r="BK5" s="7"/>
      <c r="BL5" s="7"/>
      <c r="BM5" s="7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</row>
    <row r="6" spans="1:46" s="9" customFormat="1" ht="13.5" thickBot="1">
      <c r="A6" s="9" t="s">
        <v>3</v>
      </c>
      <c r="X6" s="34"/>
      <c r="Y6" s="34"/>
      <c r="Z6" s="34"/>
      <c r="AA6" s="34"/>
      <c r="AB6" s="34"/>
      <c r="AT6" s="10"/>
    </row>
    <row r="7" spans="1:60" ht="12.75">
      <c r="A7" t="s">
        <v>4</v>
      </c>
      <c r="B7" t="s">
        <v>5</v>
      </c>
      <c r="H7">
        <v>0</v>
      </c>
      <c r="J7">
        <v>0</v>
      </c>
      <c r="L7">
        <v>0</v>
      </c>
      <c r="N7">
        <v>0</v>
      </c>
      <c r="P7">
        <v>0</v>
      </c>
      <c r="S7">
        <v>0</v>
      </c>
      <c r="V7">
        <v>0</v>
      </c>
      <c r="X7">
        <v>0</v>
      </c>
      <c r="Z7">
        <v>0</v>
      </c>
      <c r="AB7">
        <v>0</v>
      </c>
      <c r="AG7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2.75">
      <c r="A8" t="s">
        <v>6</v>
      </c>
      <c r="B8" t="s">
        <v>7</v>
      </c>
      <c r="C8">
        <v>3.5</v>
      </c>
      <c r="D8">
        <v>13.5</v>
      </c>
      <c r="E8">
        <v>4</v>
      </c>
      <c r="F8">
        <v>7</v>
      </c>
      <c r="G8">
        <v>10</v>
      </c>
      <c r="H8">
        <v>11.5</v>
      </c>
      <c r="I8">
        <v>3</v>
      </c>
      <c r="J8">
        <v>15</v>
      </c>
      <c r="K8">
        <v>11</v>
      </c>
      <c r="L8">
        <v>14.5</v>
      </c>
      <c r="M8">
        <v>4</v>
      </c>
      <c r="N8">
        <v>8</v>
      </c>
      <c r="O8">
        <v>8</v>
      </c>
      <c r="P8">
        <v>3.5</v>
      </c>
      <c r="Q8">
        <v>4</v>
      </c>
      <c r="R8">
        <v>6.5</v>
      </c>
      <c r="S8">
        <f>8+1</f>
        <v>9</v>
      </c>
      <c r="T8">
        <v>9</v>
      </c>
      <c r="U8">
        <v>7</v>
      </c>
      <c r="V8">
        <v>7</v>
      </c>
      <c r="W8">
        <v>1</v>
      </c>
      <c r="X8">
        <v>2.5</v>
      </c>
      <c r="Y8">
        <v>0.5</v>
      </c>
      <c r="Z8">
        <v>1</v>
      </c>
      <c r="AA8">
        <v>1.5</v>
      </c>
      <c r="AB8">
        <v>0</v>
      </c>
      <c r="AC8" s="16">
        <v>2.5</v>
      </c>
      <c r="AD8" s="6"/>
      <c r="AE8">
        <v>4</v>
      </c>
      <c r="AG8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2.75">
      <c r="A9" t="s">
        <v>8</v>
      </c>
      <c r="B9" t="s">
        <v>9</v>
      </c>
      <c r="C9">
        <v>35</v>
      </c>
      <c r="D9">
        <v>7</v>
      </c>
      <c r="E9">
        <v>4</v>
      </c>
      <c r="F9">
        <v>23</v>
      </c>
      <c r="G9">
        <v>8</v>
      </c>
      <c r="H9">
        <v>13</v>
      </c>
      <c r="J9">
        <v>5</v>
      </c>
      <c r="K9">
        <v>11</v>
      </c>
      <c r="L9">
        <v>30</v>
      </c>
      <c r="M9">
        <v>2</v>
      </c>
      <c r="N9">
        <v>8</v>
      </c>
      <c r="O9">
        <v>6</v>
      </c>
      <c r="P9">
        <v>3</v>
      </c>
      <c r="Q9">
        <v>5</v>
      </c>
      <c r="R9">
        <v>7</v>
      </c>
      <c r="S9">
        <f>6+11</f>
        <v>17</v>
      </c>
      <c r="T9">
        <v>6</v>
      </c>
      <c r="U9">
        <v>14</v>
      </c>
      <c r="V9">
        <v>14</v>
      </c>
      <c r="W9">
        <v>2</v>
      </c>
      <c r="X9">
        <v>4</v>
      </c>
      <c r="Y9">
        <v>3</v>
      </c>
      <c r="Z9">
        <v>9</v>
      </c>
      <c r="AA9">
        <v>2</v>
      </c>
      <c r="AB9">
        <f>3+2</f>
        <v>5</v>
      </c>
      <c r="AC9" s="16">
        <v>7</v>
      </c>
      <c r="AD9" s="6"/>
      <c r="AE9">
        <v>15</v>
      </c>
      <c r="AF9" s="6"/>
      <c r="AG9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2.75">
      <c r="A10" t="s">
        <v>10</v>
      </c>
      <c r="B10" t="s">
        <v>11</v>
      </c>
      <c r="C10">
        <v>29</v>
      </c>
      <c r="D10">
        <v>11</v>
      </c>
      <c r="E10">
        <v>2</v>
      </c>
      <c r="F10">
        <v>12</v>
      </c>
      <c r="G10">
        <v>29</v>
      </c>
      <c r="H10">
        <v>14</v>
      </c>
      <c r="I10">
        <v>1</v>
      </c>
      <c r="J10">
        <v>5</v>
      </c>
      <c r="K10">
        <v>40</v>
      </c>
      <c r="L10">
        <v>21</v>
      </c>
      <c r="M10">
        <v>12</v>
      </c>
      <c r="N10">
        <v>9</v>
      </c>
      <c r="O10">
        <v>56</v>
      </c>
      <c r="P10">
        <v>0</v>
      </c>
      <c r="Q10">
        <v>12</v>
      </c>
      <c r="R10">
        <v>34</v>
      </c>
      <c r="S10">
        <f>7+11</f>
        <v>18</v>
      </c>
      <c r="T10">
        <v>40</v>
      </c>
      <c r="U10">
        <v>17</v>
      </c>
      <c r="V10">
        <v>13</v>
      </c>
      <c r="W10">
        <v>4</v>
      </c>
      <c r="X10">
        <v>0</v>
      </c>
      <c r="Y10">
        <v>6</v>
      </c>
      <c r="Z10">
        <v>0</v>
      </c>
      <c r="AB10">
        <v>0</v>
      </c>
      <c r="AC10" s="16">
        <v>12</v>
      </c>
      <c r="AE10">
        <v>71</v>
      </c>
      <c r="AG10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2.75">
      <c r="A11" t="s">
        <v>12</v>
      </c>
      <c r="B11" t="s">
        <v>13</v>
      </c>
      <c r="H11">
        <v>0</v>
      </c>
      <c r="J11">
        <v>0</v>
      </c>
      <c r="L11">
        <v>0</v>
      </c>
      <c r="N11">
        <v>0</v>
      </c>
      <c r="P11">
        <v>0</v>
      </c>
      <c r="S11">
        <v>0</v>
      </c>
      <c r="V11">
        <v>0</v>
      </c>
      <c r="X11">
        <v>0</v>
      </c>
      <c r="Z11">
        <v>0</v>
      </c>
      <c r="AB11">
        <v>0</v>
      </c>
      <c r="AC11" s="21"/>
      <c r="AD11" s="32"/>
      <c r="AF11" s="32"/>
      <c r="AG11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2.75">
      <c r="A12" t="s">
        <v>14</v>
      </c>
      <c r="B12" t="s">
        <v>15</v>
      </c>
      <c r="H12">
        <v>0</v>
      </c>
      <c r="J12">
        <v>0</v>
      </c>
      <c r="L12">
        <v>0</v>
      </c>
      <c r="N12">
        <v>0</v>
      </c>
      <c r="P12">
        <v>0</v>
      </c>
      <c r="S12">
        <v>0</v>
      </c>
      <c r="V12">
        <v>0</v>
      </c>
      <c r="X12">
        <v>0</v>
      </c>
      <c r="Z12">
        <v>0</v>
      </c>
      <c r="AB12">
        <v>0</v>
      </c>
      <c r="AC12" s="16"/>
      <c r="AG1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2.75">
      <c r="A13" t="s">
        <v>16</v>
      </c>
      <c r="B13" t="s">
        <v>17</v>
      </c>
      <c r="H13">
        <v>0</v>
      </c>
      <c r="J13">
        <v>0</v>
      </c>
      <c r="L13">
        <v>0</v>
      </c>
      <c r="N13">
        <v>0</v>
      </c>
      <c r="P13">
        <v>0</v>
      </c>
      <c r="S13">
        <v>0</v>
      </c>
      <c r="V13">
        <v>0</v>
      </c>
      <c r="X13">
        <v>0</v>
      </c>
      <c r="Z13">
        <v>0</v>
      </c>
      <c r="AB13">
        <v>0</v>
      </c>
      <c r="AC13" s="16"/>
      <c r="AG13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2.75">
      <c r="A14" t="s">
        <v>18</v>
      </c>
      <c r="B14" t="s">
        <v>19</v>
      </c>
      <c r="H14">
        <v>0</v>
      </c>
      <c r="J14">
        <v>0</v>
      </c>
      <c r="L14">
        <v>0</v>
      </c>
      <c r="N14">
        <v>0</v>
      </c>
      <c r="P14">
        <v>0</v>
      </c>
      <c r="S14">
        <v>0</v>
      </c>
      <c r="V14">
        <v>0</v>
      </c>
      <c r="X14" s="2">
        <v>0</v>
      </c>
      <c r="Y14" s="2"/>
      <c r="Z14" s="2">
        <v>0</v>
      </c>
      <c r="AA14" s="2"/>
      <c r="AB14" s="2">
        <v>0</v>
      </c>
      <c r="AC14" s="16"/>
      <c r="AG14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2.75">
      <c r="A15" t="s">
        <v>20</v>
      </c>
      <c r="B15" t="s">
        <v>21</v>
      </c>
      <c r="H15">
        <v>0</v>
      </c>
      <c r="J15">
        <v>0</v>
      </c>
      <c r="L15">
        <v>0</v>
      </c>
      <c r="N15">
        <v>0</v>
      </c>
      <c r="P15">
        <v>0</v>
      </c>
      <c r="S15">
        <v>0</v>
      </c>
      <c r="V15">
        <v>0</v>
      </c>
      <c r="X15" s="2">
        <v>0</v>
      </c>
      <c r="Y15" s="2"/>
      <c r="Z15" s="2">
        <v>0</v>
      </c>
      <c r="AA15" s="2"/>
      <c r="AB15" s="2">
        <v>0</v>
      </c>
      <c r="AC15" s="16"/>
      <c r="AG15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2.75">
      <c r="A16" t="s">
        <v>22</v>
      </c>
      <c r="B16" t="s">
        <v>23</v>
      </c>
      <c r="D16">
        <v>1</v>
      </c>
      <c r="F16">
        <v>2</v>
      </c>
      <c r="H16">
        <v>1</v>
      </c>
      <c r="J16">
        <v>2</v>
      </c>
      <c r="L16">
        <v>1</v>
      </c>
      <c r="M16">
        <v>1</v>
      </c>
      <c r="N16">
        <v>0</v>
      </c>
      <c r="P16">
        <v>0</v>
      </c>
      <c r="Q16">
        <v>1</v>
      </c>
      <c r="S16">
        <v>0</v>
      </c>
      <c r="U16">
        <v>1</v>
      </c>
      <c r="V16">
        <v>0</v>
      </c>
      <c r="X16" s="2">
        <v>0</v>
      </c>
      <c r="Y16" s="2"/>
      <c r="Z16" s="2">
        <v>0</v>
      </c>
      <c r="AA16" s="2"/>
      <c r="AB16" s="2">
        <v>0</v>
      </c>
      <c r="AC16" s="20">
        <v>1</v>
      </c>
      <c r="AG16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2.75">
      <c r="A17" t="s">
        <v>24</v>
      </c>
      <c r="B17" t="s">
        <v>25</v>
      </c>
      <c r="C17">
        <v>103</v>
      </c>
      <c r="D17">
        <v>122</v>
      </c>
      <c r="E17">
        <v>186</v>
      </c>
      <c r="F17">
        <v>95</v>
      </c>
      <c r="G17">
        <v>118</v>
      </c>
      <c r="H17">
        <v>107</v>
      </c>
      <c r="I17">
        <v>112</v>
      </c>
      <c r="J17">
        <v>137</v>
      </c>
      <c r="K17">
        <v>140</v>
      </c>
      <c r="L17">
        <v>103</v>
      </c>
      <c r="M17">
        <v>114</v>
      </c>
      <c r="N17">
        <v>130</v>
      </c>
      <c r="O17">
        <v>172</v>
      </c>
      <c r="P17">
        <v>165</v>
      </c>
      <c r="Q17">
        <v>136</v>
      </c>
      <c r="R17">
        <v>118</v>
      </c>
      <c r="S17">
        <f>69+47</f>
        <v>116</v>
      </c>
      <c r="T17">
        <v>181</v>
      </c>
      <c r="U17">
        <v>121</v>
      </c>
      <c r="V17">
        <v>141</v>
      </c>
      <c r="W17">
        <v>169</v>
      </c>
      <c r="X17" s="2">
        <v>152</v>
      </c>
      <c r="Y17" s="2">
        <v>119</v>
      </c>
      <c r="Z17" s="2">
        <v>167</v>
      </c>
      <c r="AA17" s="2">
        <v>93</v>
      </c>
      <c r="AB17" s="2">
        <f>102+62</f>
        <v>164</v>
      </c>
      <c r="AC17" s="16">
        <v>194</v>
      </c>
      <c r="AD17" s="6"/>
      <c r="AE17">
        <v>94</v>
      </c>
      <c r="AF17" s="6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2.75">
      <c r="A18" t="s">
        <v>26</v>
      </c>
      <c r="B18" t="s">
        <v>27</v>
      </c>
      <c r="C18">
        <v>106</v>
      </c>
      <c r="D18">
        <v>149</v>
      </c>
      <c r="E18">
        <v>102</v>
      </c>
      <c r="F18">
        <v>162</v>
      </c>
      <c r="G18">
        <v>112</v>
      </c>
      <c r="H18">
        <v>146</v>
      </c>
      <c r="I18">
        <v>163</v>
      </c>
      <c r="J18">
        <v>150</v>
      </c>
      <c r="K18">
        <v>145</v>
      </c>
      <c r="L18">
        <v>146</v>
      </c>
      <c r="M18">
        <v>138</v>
      </c>
      <c r="N18">
        <v>149</v>
      </c>
      <c r="O18">
        <v>131</v>
      </c>
      <c r="P18">
        <v>115</v>
      </c>
      <c r="Q18">
        <v>140</v>
      </c>
      <c r="R18">
        <v>116</v>
      </c>
      <c r="S18">
        <f>58+68</f>
        <v>126</v>
      </c>
      <c r="T18">
        <v>144</v>
      </c>
      <c r="U18">
        <v>119</v>
      </c>
      <c r="V18">
        <v>165</v>
      </c>
      <c r="W18">
        <v>140</v>
      </c>
      <c r="X18" s="2">
        <v>152</v>
      </c>
      <c r="Y18" s="2">
        <v>174</v>
      </c>
      <c r="Z18" s="2">
        <v>194</v>
      </c>
      <c r="AA18" s="2">
        <v>215</v>
      </c>
      <c r="AB18" s="2">
        <f>64+38</f>
        <v>102</v>
      </c>
      <c r="AC18" s="16">
        <v>66</v>
      </c>
      <c r="AD18" s="6"/>
      <c r="AE18">
        <v>104</v>
      </c>
      <c r="AF18" s="6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2.75">
      <c r="A19" t="s">
        <v>28</v>
      </c>
      <c r="B19" t="s">
        <v>29</v>
      </c>
      <c r="C19">
        <v>7</v>
      </c>
      <c r="D19">
        <v>9</v>
      </c>
      <c r="E19">
        <v>16</v>
      </c>
      <c r="F19">
        <v>2</v>
      </c>
      <c r="G19">
        <v>5</v>
      </c>
      <c r="H19">
        <v>1</v>
      </c>
      <c r="I19">
        <v>9</v>
      </c>
      <c r="J19">
        <v>10</v>
      </c>
      <c r="K19">
        <v>11</v>
      </c>
      <c r="L19">
        <v>12</v>
      </c>
      <c r="M19">
        <v>10</v>
      </c>
      <c r="N19">
        <v>7</v>
      </c>
      <c r="O19">
        <v>7</v>
      </c>
      <c r="P19">
        <v>8</v>
      </c>
      <c r="Q19">
        <v>5</v>
      </c>
      <c r="R19">
        <v>8</v>
      </c>
      <c r="S19">
        <f>2+4</f>
        <v>6</v>
      </c>
      <c r="T19">
        <v>5</v>
      </c>
      <c r="U19">
        <v>4</v>
      </c>
      <c r="V19">
        <v>3</v>
      </c>
      <c r="X19" s="2">
        <v>3</v>
      </c>
      <c r="Y19" s="2">
        <v>3</v>
      </c>
      <c r="Z19" s="2">
        <v>2</v>
      </c>
      <c r="AA19" s="2">
        <v>2</v>
      </c>
      <c r="AB19" s="2">
        <f>6+2</f>
        <v>8</v>
      </c>
      <c r="AC19" s="16">
        <v>14</v>
      </c>
      <c r="AD19" s="6"/>
      <c r="AE19">
        <v>6</v>
      </c>
      <c r="AF19" s="6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2.75">
      <c r="A20" t="s">
        <v>30</v>
      </c>
      <c r="B20" t="s">
        <v>31</v>
      </c>
      <c r="D20">
        <v>5</v>
      </c>
      <c r="E20">
        <v>4</v>
      </c>
      <c r="F20">
        <v>4</v>
      </c>
      <c r="H20">
        <v>2</v>
      </c>
      <c r="I20">
        <v>1</v>
      </c>
      <c r="J20">
        <v>0</v>
      </c>
      <c r="K20">
        <v>2</v>
      </c>
      <c r="L20">
        <v>2</v>
      </c>
      <c r="N20">
        <v>0</v>
      </c>
      <c r="P20">
        <v>1</v>
      </c>
      <c r="S20">
        <v>0</v>
      </c>
      <c r="V20">
        <v>0</v>
      </c>
      <c r="X20" s="2">
        <v>1</v>
      </c>
      <c r="Y20" s="2">
        <v>1</v>
      </c>
      <c r="Z20" s="2">
        <v>2</v>
      </c>
      <c r="AA20" s="2">
        <v>1</v>
      </c>
      <c r="AB20" s="2">
        <f>3+1</f>
        <v>4</v>
      </c>
      <c r="AC20" s="16">
        <v>2</v>
      </c>
      <c r="AD20" s="6"/>
      <c r="AE20">
        <v>1</v>
      </c>
      <c r="AF20" s="6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2.75">
      <c r="A21" t="s">
        <v>32</v>
      </c>
      <c r="B21" t="s">
        <v>33</v>
      </c>
      <c r="H21">
        <v>0</v>
      </c>
      <c r="J21">
        <v>0</v>
      </c>
      <c r="L21">
        <v>0</v>
      </c>
      <c r="N21">
        <v>0</v>
      </c>
      <c r="P21">
        <v>0</v>
      </c>
      <c r="S21">
        <v>0</v>
      </c>
      <c r="V21">
        <v>0</v>
      </c>
      <c r="X21" s="2">
        <v>0</v>
      </c>
      <c r="Y21" s="2"/>
      <c r="Z21" s="2">
        <v>0</v>
      </c>
      <c r="AA21" s="2"/>
      <c r="AB21" s="2">
        <v>0</v>
      </c>
      <c r="AC21" s="20"/>
      <c r="AD21" s="2"/>
      <c r="AF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2.75">
      <c r="A22" t="s">
        <v>34</v>
      </c>
      <c r="B22" t="s">
        <v>35</v>
      </c>
      <c r="H22">
        <v>0</v>
      </c>
      <c r="J22">
        <v>0</v>
      </c>
      <c r="L22">
        <v>0</v>
      </c>
      <c r="N22">
        <v>0</v>
      </c>
      <c r="P22">
        <v>0</v>
      </c>
      <c r="S22">
        <v>0</v>
      </c>
      <c r="V22">
        <v>0</v>
      </c>
      <c r="X22" s="2">
        <v>0</v>
      </c>
      <c r="Y22" s="2"/>
      <c r="Z22" s="2">
        <v>0</v>
      </c>
      <c r="AA22" s="2"/>
      <c r="AB22" s="2">
        <v>0</v>
      </c>
      <c r="AC22" s="20"/>
      <c r="AD22" s="2"/>
      <c r="AF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2.75">
      <c r="A23" t="s">
        <v>36</v>
      </c>
      <c r="B23" t="s">
        <v>37</v>
      </c>
      <c r="E23">
        <v>1</v>
      </c>
      <c r="H23">
        <v>0</v>
      </c>
      <c r="J23">
        <v>0</v>
      </c>
      <c r="L23">
        <v>0</v>
      </c>
      <c r="N23">
        <v>0</v>
      </c>
      <c r="P23">
        <v>0</v>
      </c>
      <c r="Q23">
        <v>2</v>
      </c>
      <c r="S23">
        <v>0</v>
      </c>
      <c r="V23">
        <v>0</v>
      </c>
      <c r="X23" s="2">
        <v>0</v>
      </c>
      <c r="Y23" s="2"/>
      <c r="Z23" s="2">
        <v>0</v>
      </c>
      <c r="AA23" s="2"/>
      <c r="AB23" s="2">
        <v>0</v>
      </c>
      <c r="AC23" s="20"/>
      <c r="AD23" s="2"/>
      <c r="AF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2.75">
      <c r="A24" t="s">
        <v>38</v>
      </c>
      <c r="B24" t="s">
        <v>39</v>
      </c>
      <c r="H24">
        <v>0</v>
      </c>
      <c r="J24">
        <v>0</v>
      </c>
      <c r="L24">
        <v>0</v>
      </c>
      <c r="N24">
        <v>0</v>
      </c>
      <c r="P24">
        <v>0</v>
      </c>
      <c r="S24">
        <v>0</v>
      </c>
      <c r="V24">
        <v>0</v>
      </c>
      <c r="X24" s="2">
        <v>0</v>
      </c>
      <c r="Y24" s="2"/>
      <c r="Z24" s="2">
        <v>0</v>
      </c>
      <c r="AA24" s="2"/>
      <c r="AB24" s="2">
        <v>0</v>
      </c>
      <c r="AC24" s="20"/>
      <c r="AD24" s="2"/>
      <c r="AF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2.75">
      <c r="A25" t="s">
        <v>40</v>
      </c>
      <c r="B25" t="s">
        <v>41</v>
      </c>
      <c r="H25">
        <v>0</v>
      </c>
      <c r="J25">
        <v>0</v>
      </c>
      <c r="L25">
        <v>0</v>
      </c>
      <c r="N25">
        <v>0</v>
      </c>
      <c r="P25">
        <v>0</v>
      </c>
      <c r="S25">
        <v>0</v>
      </c>
      <c r="V25">
        <v>0</v>
      </c>
      <c r="X25" s="2">
        <v>0</v>
      </c>
      <c r="Y25" s="2"/>
      <c r="Z25" s="2">
        <v>0</v>
      </c>
      <c r="AA25" s="2"/>
      <c r="AB25" s="2">
        <v>0</v>
      </c>
      <c r="AC25" s="20"/>
      <c r="AD25" s="2"/>
      <c r="AF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2.75">
      <c r="A26" t="s">
        <v>42</v>
      </c>
      <c r="B26" t="s">
        <v>43</v>
      </c>
      <c r="H26">
        <v>0</v>
      </c>
      <c r="J26">
        <v>0</v>
      </c>
      <c r="L26">
        <v>0</v>
      </c>
      <c r="N26">
        <v>0</v>
      </c>
      <c r="P26">
        <v>0</v>
      </c>
      <c r="S26">
        <v>0</v>
      </c>
      <c r="V26">
        <v>0</v>
      </c>
      <c r="X26" s="2">
        <v>0</v>
      </c>
      <c r="Y26" s="2"/>
      <c r="Z26" s="2">
        <v>0</v>
      </c>
      <c r="AA26" s="2"/>
      <c r="AB26" s="2">
        <v>0</v>
      </c>
      <c r="AC26" s="20"/>
      <c r="AD26" s="2"/>
      <c r="AF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2.75">
      <c r="A27" t="s">
        <v>44</v>
      </c>
      <c r="B27" t="s">
        <v>45</v>
      </c>
      <c r="H27">
        <v>0</v>
      </c>
      <c r="J27">
        <v>0</v>
      </c>
      <c r="L27">
        <v>0</v>
      </c>
      <c r="N27">
        <v>0</v>
      </c>
      <c r="P27">
        <v>0</v>
      </c>
      <c r="S27">
        <v>0</v>
      </c>
      <c r="V27">
        <v>0</v>
      </c>
      <c r="X27" s="2">
        <v>0</v>
      </c>
      <c r="Y27" s="2"/>
      <c r="Z27" s="2">
        <v>0</v>
      </c>
      <c r="AA27" s="2"/>
      <c r="AB27" s="2">
        <v>0</v>
      </c>
      <c r="AC27" s="20"/>
      <c r="AD27" s="2"/>
      <c r="AF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2.75">
      <c r="A28" t="s">
        <v>46</v>
      </c>
      <c r="B28" t="s">
        <v>47</v>
      </c>
      <c r="H28">
        <v>0</v>
      </c>
      <c r="J28">
        <v>0</v>
      </c>
      <c r="L28">
        <v>0</v>
      </c>
      <c r="N28">
        <v>0</v>
      </c>
      <c r="P28">
        <v>0</v>
      </c>
      <c r="S28">
        <v>0</v>
      </c>
      <c r="V28">
        <v>0</v>
      </c>
      <c r="X28" s="2">
        <v>0</v>
      </c>
      <c r="Y28" s="2"/>
      <c r="Z28" s="2">
        <v>0</v>
      </c>
      <c r="AA28" s="2"/>
      <c r="AB28" s="2">
        <v>0</v>
      </c>
      <c r="AC28" s="20"/>
      <c r="AD28" s="2"/>
      <c r="AF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2.75">
      <c r="A29" t="s">
        <v>48</v>
      </c>
      <c r="B29" t="s">
        <v>49</v>
      </c>
      <c r="C29">
        <v>5</v>
      </c>
      <c r="D29">
        <v>4</v>
      </c>
      <c r="E29">
        <v>17</v>
      </c>
      <c r="F29">
        <v>2</v>
      </c>
      <c r="G29">
        <v>2</v>
      </c>
      <c r="H29">
        <v>0</v>
      </c>
      <c r="I29">
        <v>8</v>
      </c>
      <c r="J29">
        <v>2</v>
      </c>
      <c r="K29">
        <v>6</v>
      </c>
      <c r="L29">
        <v>3</v>
      </c>
      <c r="M29">
        <v>5</v>
      </c>
      <c r="N29">
        <v>10</v>
      </c>
      <c r="O29">
        <v>2</v>
      </c>
      <c r="P29">
        <v>8</v>
      </c>
      <c r="Q29">
        <v>5</v>
      </c>
      <c r="R29">
        <v>1</v>
      </c>
      <c r="S29">
        <f>1+2</f>
        <v>3</v>
      </c>
      <c r="V29">
        <v>4</v>
      </c>
      <c r="W29">
        <v>1</v>
      </c>
      <c r="X29" s="2">
        <v>9</v>
      </c>
      <c r="Y29" s="2">
        <v>3</v>
      </c>
      <c r="Z29" s="2">
        <v>1</v>
      </c>
      <c r="AA29" s="2">
        <v>3</v>
      </c>
      <c r="AB29" s="2">
        <v>2</v>
      </c>
      <c r="AC29" s="16">
        <v>4</v>
      </c>
      <c r="AD29" s="6"/>
      <c r="AE29">
        <v>4</v>
      </c>
      <c r="AF29" s="6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2.75">
      <c r="A30" t="s">
        <v>50</v>
      </c>
      <c r="B30" t="s">
        <v>51</v>
      </c>
      <c r="H30">
        <v>0</v>
      </c>
      <c r="J30">
        <v>0</v>
      </c>
      <c r="L30">
        <v>0</v>
      </c>
      <c r="N30">
        <v>0</v>
      </c>
      <c r="P30">
        <v>0</v>
      </c>
      <c r="S30">
        <v>0</v>
      </c>
      <c r="V30">
        <v>0</v>
      </c>
      <c r="X30" s="2">
        <v>0</v>
      </c>
      <c r="Y30" s="2"/>
      <c r="Z30" s="2">
        <v>0</v>
      </c>
      <c r="AA30" s="2"/>
      <c r="AB30" s="2">
        <v>0</v>
      </c>
      <c r="AC30" s="20"/>
      <c r="AD30" s="2"/>
      <c r="AF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2.75">
      <c r="A31" t="s">
        <v>52</v>
      </c>
      <c r="B31" t="s">
        <v>53</v>
      </c>
      <c r="H31">
        <v>0</v>
      </c>
      <c r="J31">
        <v>0</v>
      </c>
      <c r="L31">
        <v>0</v>
      </c>
      <c r="N31">
        <v>0</v>
      </c>
      <c r="P31">
        <v>0</v>
      </c>
      <c r="S31">
        <v>0</v>
      </c>
      <c r="V31">
        <v>0</v>
      </c>
      <c r="X31" s="2">
        <v>0</v>
      </c>
      <c r="Y31" s="2"/>
      <c r="Z31" s="2">
        <v>0</v>
      </c>
      <c r="AA31" s="2"/>
      <c r="AB31" s="2">
        <v>0</v>
      </c>
      <c r="AC31" s="20"/>
      <c r="AD31" s="2"/>
      <c r="AF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2.75">
      <c r="A32" t="s">
        <v>54</v>
      </c>
      <c r="B32" t="s">
        <v>55</v>
      </c>
      <c r="H32">
        <v>0</v>
      </c>
      <c r="J32">
        <v>0</v>
      </c>
      <c r="L32">
        <v>0</v>
      </c>
      <c r="N32">
        <v>0</v>
      </c>
      <c r="P32">
        <v>0</v>
      </c>
      <c r="S32">
        <v>0</v>
      </c>
      <c r="V32">
        <v>0</v>
      </c>
      <c r="X32" s="2">
        <v>0</v>
      </c>
      <c r="Y32" s="2"/>
      <c r="Z32" s="2">
        <v>0</v>
      </c>
      <c r="AA32" s="2"/>
      <c r="AB32" s="2">
        <v>0</v>
      </c>
      <c r="AC32" s="20"/>
      <c r="AD32" s="2"/>
      <c r="AF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2.75">
      <c r="A33" t="s">
        <v>56</v>
      </c>
      <c r="B33" t="s">
        <v>57</v>
      </c>
      <c r="H33">
        <v>0</v>
      </c>
      <c r="J33">
        <v>0</v>
      </c>
      <c r="L33">
        <v>0</v>
      </c>
      <c r="N33">
        <v>0</v>
      </c>
      <c r="P33">
        <v>0</v>
      </c>
      <c r="S33">
        <v>0</v>
      </c>
      <c r="V33">
        <v>0</v>
      </c>
      <c r="X33" s="2">
        <v>0</v>
      </c>
      <c r="Y33" s="2"/>
      <c r="Z33" s="2">
        <v>0</v>
      </c>
      <c r="AA33" s="2"/>
      <c r="AB33" s="2">
        <v>0</v>
      </c>
      <c r="AC33" s="20"/>
      <c r="AD33" s="2"/>
      <c r="AF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2.75">
      <c r="A34" t="s">
        <v>58</v>
      </c>
      <c r="B34" t="s">
        <v>59</v>
      </c>
      <c r="G34">
        <v>1</v>
      </c>
      <c r="H34">
        <v>0</v>
      </c>
      <c r="J34">
        <v>0</v>
      </c>
      <c r="L34">
        <v>1</v>
      </c>
      <c r="N34">
        <v>1</v>
      </c>
      <c r="P34">
        <v>0</v>
      </c>
      <c r="S34">
        <v>0</v>
      </c>
      <c r="V34">
        <v>0</v>
      </c>
      <c r="X34" s="2">
        <v>0</v>
      </c>
      <c r="Y34" s="2"/>
      <c r="Z34" s="2">
        <v>0</v>
      </c>
      <c r="AA34" s="2"/>
      <c r="AB34">
        <v>3</v>
      </c>
      <c r="AC34" s="20">
        <v>1</v>
      </c>
      <c r="AD34" s="2"/>
      <c r="AF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2.75">
      <c r="A35" t="s">
        <v>60</v>
      </c>
      <c r="B35" t="s">
        <v>61</v>
      </c>
      <c r="H35">
        <v>0</v>
      </c>
      <c r="J35">
        <v>0</v>
      </c>
      <c r="L35">
        <v>0</v>
      </c>
      <c r="N35">
        <v>0</v>
      </c>
      <c r="P35">
        <v>0</v>
      </c>
      <c r="S35">
        <v>0</v>
      </c>
      <c r="V35">
        <v>0</v>
      </c>
      <c r="X35" s="2">
        <v>0</v>
      </c>
      <c r="Y35" s="2"/>
      <c r="Z35" s="2">
        <v>0</v>
      </c>
      <c r="AA35" s="2"/>
      <c r="AB35" s="2">
        <v>0</v>
      </c>
      <c r="AC35" s="20"/>
      <c r="AD35" s="2"/>
      <c r="AF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2.75">
      <c r="A36" t="s">
        <v>62</v>
      </c>
      <c r="B36" t="s">
        <v>63</v>
      </c>
      <c r="H36">
        <v>0</v>
      </c>
      <c r="J36">
        <v>0</v>
      </c>
      <c r="L36">
        <v>0</v>
      </c>
      <c r="N36">
        <v>0</v>
      </c>
      <c r="P36">
        <v>0</v>
      </c>
      <c r="S36">
        <v>0</v>
      </c>
      <c r="V36">
        <v>0</v>
      </c>
      <c r="X36" s="2">
        <v>0</v>
      </c>
      <c r="Y36" s="2"/>
      <c r="Z36" s="2">
        <v>0</v>
      </c>
      <c r="AA36" s="2"/>
      <c r="AB36" s="2">
        <v>0</v>
      </c>
      <c r="AC36" s="20"/>
      <c r="AD36" s="2"/>
      <c r="AF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2.75">
      <c r="A37" t="s">
        <v>64</v>
      </c>
      <c r="B37" t="s">
        <v>65</v>
      </c>
      <c r="H37">
        <v>0</v>
      </c>
      <c r="J37">
        <v>0</v>
      </c>
      <c r="L37">
        <v>0</v>
      </c>
      <c r="N37">
        <v>0</v>
      </c>
      <c r="P37">
        <v>0</v>
      </c>
      <c r="S37">
        <v>0</v>
      </c>
      <c r="V37">
        <v>0</v>
      </c>
      <c r="X37" s="2">
        <v>0</v>
      </c>
      <c r="Y37" s="2"/>
      <c r="Z37" s="2">
        <v>0</v>
      </c>
      <c r="AA37" s="2"/>
      <c r="AB37" s="2">
        <v>0</v>
      </c>
      <c r="AC37" s="20"/>
      <c r="AD37" s="2"/>
      <c r="AF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2.75">
      <c r="A38" t="s">
        <v>66</v>
      </c>
      <c r="B38" t="s">
        <v>67</v>
      </c>
      <c r="H38">
        <v>0</v>
      </c>
      <c r="J38">
        <v>0</v>
      </c>
      <c r="L38">
        <v>0</v>
      </c>
      <c r="N38">
        <v>0</v>
      </c>
      <c r="P38">
        <v>0</v>
      </c>
      <c r="S38">
        <v>0</v>
      </c>
      <c r="V38">
        <v>0</v>
      </c>
      <c r="X38" s="2">
        <v>0</v>
      </c>
      <c r="Y38" s="2"/>
      <c r="Z38" s="2">
        <v>0</v>
      </c>
      <c r="AA38" s="2"/>
      <c r="AB38" s="2">
        <v>0</v>
      </c>
      <c r="AC38" s="20"/>
      <c r="AD38" s="2"/>
      <c r="AF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2.75">
      <c r="A39" t="s">
        <v>68</v>
      </c>
      <c r="B39" t="s">
        <v>69</v>
      </c>
      <c r="H39">
        <v>0</v>
      </c>
      <c r="J39">
        <v>0</v>
      </c>
      <c r="L39">
        <v>0</v>
      </c>
      <c r="N39">
        <v>0</v>
      </c>
      <c r="P39">
        <v>0</v>
      </c>
      <c r="S39">
        <v>0</v>
      </c>
      <c r="V39">
        <v>0</v>
      </c>
      <c r="X39" s="2">
        <v>0</v>
      </c>
      <c r="Y39" s="2"/>
      <c r="Z39" s="2">
        <v>0</v>
      </c>
      <c r="AA39" s="2"/>
      <c r="AB39" s="2">
        <v>0</v>
      </c>
      <c r="AC39" s="20"/>
      <c r="AD39" s="2"/>
      <c r="AF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2.75">
      <c r="A40" t="s">
        <v>70</v>
      </c>
      <c r="B40" t="s">
        <v>71</v>
      </c>
      <c r="H40">
        <v>0</v>
      </c>
      <c r="J40">
        <v>0</v>
      </c>
      <c r="L40">
        <v>0</v>
      </c>
      <c r="N40">
        <v>0</v>
      </c>
      <c r="P40">
        <v>0</v>
      </c>
      <c r="S40">
        <v>0</v>
      </c>
      <c r="V40">
        <v>0</v>
      </c>
      <c r="X40" s="2">
        <v>0</v>
      </c>
      <c r="Y40" s="2"/>
      <c r="Z40" s="2">
        <v>0</v>
      </c>
      <c r="AA40" s="2"/>
      <c r="AB40" s="2">
        <v>0</v>
      </c>
      <c r="AC40" s="20"/>
      <c r="AD40" s="2"/>
      <c r="AF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.75">
      <c r="A41" t="s">
        <v>72</v>
      </c>
      <c r="B41" t="s">
        <v>73</v>
      </c>
      <c r="H41">
        <v>0</v>
      </c>
      <c r="J41">
        <v>0</v>
      </c>
      <c r="L41">
        <v>0</v>
      </c>
      <c r="N41">
        <v>0</v>
      </c>
      <c r="P41">
        <v>0</v>
      </c>
      <c r="S41">
        <v>0</v>
      </c>
      <c r="V41">
        <v>0</v>
      </c>
      <c r="X41" s="2">
        <v>0</v>
      </c>
      <c r="Y41" s="2"/>
      <c r="Z41" s="2">
        <v>0</v>
      </c>
      <c r="AA41" s="2"/>
      <c r="AB41" s="2">
        <v>0</v>
      </c>
      <c r="AC41" s="20"/>
      <c r="AD41" s="2"/>
      <c r="AF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2.75">
      <c r="A42" t="s">
        <v>74</v>
      </c>
      <c r="B42" t="s">
        <v>75</v>
      </c>
      <c r="H42">
        <v>0</v>
      </c>
      <c r="J42">
        <v>0</v>
      </c>
      <c r="L42">
        <v>0</v>
      </c>
      <c r="N42">
        <v>0</v>
      </c>
      <c r="P42">
        <v>0</v>
      </c>
      <c r="S42">
        <v>0</v>
      </c>
      <c r="V42">
        <v>0</v>
      </c>
      <c r="X42" s="2">
        <v>0</v>
      </c>
      <c r="Y42" s="2"/>
      <c r="Z42" s="2">
        <v>0</v>
      </c>
      <c r="AA42" s="2"/>
      <c r="AB42" s="2">
        <v>0</v>
      </c>
      <c r="AC42" s="20"/>
      <c r="AD42" s="2"/>
      <c r="AF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.75">
      <c r="A43" t="s">
        <v>76</v>
      </c>
      <c r="B43" t="s">
        <v>77</v>
      </c>
      <c r="H43">
        <v>0</v>
      </c>
      <c r="J43">
        <v>0</v>
      </c>
      <c r="L43">
        <v>0</v>
      </c>
      <c r="N43">
        <v>0</v>
      </c>
      <c r="P43">
        <v>0</v>
      </c>
      <c r="S43">
        <v>0</v>
      </c>
      <c r="V43">
        <v>0</v>
      </c>
      <c r="X43" s="2">
        <v>0</v>
      </c>
      <c r="Y43" s="2"/>
      <c r="Z43" s="2">
        <v>0</v>
      </c>
      <c r="AA43" s="2"/>
      <c r="AB43" s="2">
        <v>0</v>
      </c>
      <c r="AC43" s="20"/>
      <c r="AD43" s="2"/>
      <c r="AF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.75">
      <c r="A44" t="s">
        <v>78</v>
      </c>
      <c r="B44" t="s">
        <v>79</v>
      </c>
      <c r="H44">
        <v>0</v>
      </c>
      <c r="J44">
        <v>0</v>
      </c>
      <c r="L44">
        <v>0</v>
      </c>
      <c r="N44">
        <v>0</v>
      </c>
      <c r="P44">
        <v>0</v>
      </c>
      <c r="S44">
        <v>0</v>
      </c>
      <c r="V44">
        <v>0</v>
      </c>
      <c r="X44" s="2">
        <v>0</v>
      </c>
      <c r="Y44" s="2"/>
      <c r="Z44" s="2">
        <v>0</v>
      </c>
      <c r="AA44" s="2"/>
      <c r="AB44" s="2">
        <v>0</v>
      </c>
      <c r="AC44" s="20"/>
      <c r="AD44" s="2"/>
      <c r="AF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.75">
      <c r="A45" t="s">
        <v>80</v>
      </c>
      <c r="B45" t="s">
        <v>81</v>
      </c>
      <c r="H45">
        <v>0</v>
      </c>
      <c r="J45">
        <v>0</v>
      </c>
      <c r="L45">
        <v>0</v>
      </c>
      <c r="N45">
        <v>0</v>
      </c>
      <c r="P45">
        <v>0</v>
      </c>
      <c r="S45">
        <v>0</v>
      </c>
      <c r="V45">
        <v>0</v>
      </c>
      <c r="X45" s="2">
        <v>0</v>
      </c>
      <c r="Y45" s="2"/>
      <c r="Z45" s="2">
        <v>0</v>
      </c>
      <c r="AA45" s="2"/>
      <c r="AB45" s="2">
        <v>0</v>
      </c>
      <c r="AC45" s="20"/>
      <c r="AD45" s="2"/>
      <c r="AF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2.75">
      <c r="A46" t="s">
        <v>82</v>
      </c>
      <c r="B46" t="s">
        <v>83</v>
      </c>
      <c r="H46">
        <v>0</v>
      </c>
      <c r="J46">
        <v>0</v>
      </c>
      <c r="L46">
        <v>0</v>
      </c>
      <c r="N46">
        <v>0</v>
      </c>
      <c r="P46">
        <v>0</v>
      </c>
      <c r="S46">
        <v>0</v>
      </c>
      <c r="V46">
        <v>0</v>
      </c>
      <c r="X46" s="2">
        <v>0</v>
      </c>
      <c r="Y46" s="2"/>
      <c r="Z46" s="2">
        <v>0</v>
      </c>
      <c r="AA46" s="2"/>
      <c r="AB46" s="2">
        <v>0</v>
      </c>
      <c r="AC46" s="20"/>
      <c r="AD46" s="2"/>
      <c r="AF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.75">
      <c r="A47" t="s">
        <v>84</v>
      </c>
      <c r="B47" t="s">
        <v>85</v>
      </c>
      <c r="H47">
        <v>0</v>
      </c>
      <c r="J47">
        <v>0</v>
      </c>
      <c r="L47">
        <v>0</v>
      </c>
      <c r="N47">
        <v>0</v>
      </c>
      <c r="P47">
        <v>0</v>
      </c>
      <c r="S47">
        <v>0</v>
      </c>
      <c r="V47">
        <v>0</v>
      </c>
      <c r="X47" s="2">
        <v>0</v>
      </c>
      <c r="Y47" s="2"/>
      <c r="Z47" s="2">
        <v>0</v>
      </c>
      <c r="AA47" s="2"/>
      <c r="AB47" s="2">
        <v>0</v>
      </c>
      <c r="AC47" s="20"/>
      <c r="AD47" s="2"/>
      <c r="AF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.75">
      <c r="A48" t="s">
        <v>86</v>
      </c>
      <c r="B48" t="s">
        <v>87</v>
      </c>
      <c r="D48">
        <v>2</v>
      </c>
      <c r="H48">
        <v>0</v>
      </c>
      <c r="I48">
        <v>2</v>
      </c>
      <c r="J48">
        <v>1</v>
      </c>
      <c r="K48">
        <v>2</v>
      </c>
      <c r="L48">
        <v>1</v>
      </c>
      <c r="N48">
        <v>2</v>
      </c>
      <c r="P48">
        <v>1</v>
      </c>
      <c r="S48">
        <v>0</v>
      </c>
      <c r="T48">
        <v>1</v>
      </c>
      <c r="V48">
        <v>0</v>
      </c>
      <c r="X48" s="2">
        <v>0</v>
      </c>
      <c r="Y48" s="2"/>
      <c r="Z48" s="2">
        <v>1</v>
      </c>
      <c r="AA48" s="2"/>
      <c r="AB48">
        <v>2</v>
      </c>
      <c r="AC48" s="20"/>
      <c r="AD48" s="2"/>
      <c r="AF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.75">
      <c r="A49" t="s">
        <v>88</v>
      </c>
      <c r="B49" t="s">
        <v>89</v>
      </c>
      <c r="H49">
        <v>0</v>
      </c>
      <c r="J49">
        <v>0</v>
      </c>
      <c r="L49">
        <v>0</v>
      </c>
      <c r="N49">
        <v>0</v>
      </c>
      <c r="P49">
        <v>0</v>
      </c>
      <c r="S49">
        <v>0</v>
      </c>
      <c r="V49">
        <v>0</v>
      </c>
      <c r="X49" s="2">
        <v>0</v>
      </c>
      <c r="Y49" s="2"/>
      <c r="Z49" s="2">
        <v>0</v>
      </c>
      <c r="AA49" s="2"/>
      <c r="AB49" s="2">
        <v>0</v>
      </c>
      <c r="AC49" s="20"/>
      <c r="AD49" s="2"/>
      <c r="AF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.75">
      <c r="A50" t="s">
        <v>90</v>
      </c>
      <c r="B50" t="s">
        <v>91</v>
      </c>
      <c r="H50">
        <v>0</v>
      </c>
      <c r="J50">
        <v>0</v>
      </c>
      <c r="L50">
        <v>0</v>
      </c>
      <c r="N50">
        <v>0</v>
      </c>
      <c r="P50">
        <v>0</v>
      </c>
      <c r="S50">
        <v>0</v>
      </c>
      <c r="V50">
        <v>0</v>
      </c>
      <c r="X50" s="2">
        <v>0</v>
      </c>
      <c r="Y50" s="2"/>
      <c r="Z50" s="2">
        <v>0</v>
      </c>
      <c r="AA50" s="2"/>
      <c r="AB50" s="2">
        <v>0</v>
      </c>
      <c r="AC50" s="20"/>
      <c r="AD50" s="2"/>
      <c r="AF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.75">
      <c r="A51" t="s">
        <v>92</v>
      </c>
      <c r="B51" t="s">
        <v>93</v>
      </c>
      <c r="H51">
        <v>0</v>
      </c>
      <c r="J51">
        <v>0</v>
      </c>
      <c r="L51">
        <v>0</v>
      </c>
      <c r="N51">
        <v>0</v>
      </c>
      <c r="P51">
        <v>0</v>
      </c>
      <c r="S51">
        <v>0</v>
      </c>
      <c r="V51">
        <v>0</v>
      </c>
      <c r="X51" s="2">
        <v>0</v>
      </c>
      <c r="Y51" s="2"/>
      <c r="Z51" s="2">
        <v>0</v>
      </c>
      <c r="AA51" s="2"/>
      <c r="AB51" s="2">
        <v>0</v>
      </c>
      <c r="AC51" s="20"/>
      <c r="AD51" s="2"/>
      <c r="AF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.75">
      <c r="A52" t="s">
        <v>94</v>
      </c>
      <c r="B52" t="s">
        <v>95</v>
      </c>
      <c r="H52">
        <v>0</v>
      </c>
      <c r="J52">
        <v>0</v>
      </c>
      <c r="L52">
        <v>0</v>
      </c>
      <c r="N52">
        <v>0</v>
      </c>
      <c r="P52">
        <v>0</v>
      </c>
      <c r="S52">
        <v>0</v>
      </c>
      <c r="V52">
        <v>0</v>
      </c>
      <c r="X52" s="2">
        <v>0</v>
      </c>
      <c r="Y52" s="2"/>
      <c r="Z52" s="2">
        <v>0</v>
      </c>
      <c r="AA52" s="2"/>
      <c r="AB52" s="2">
        <v>0</v>
      </c>
      <c r="AC52" s="20"/>
      <c r="AD52" s="2"/>
      <c r="AF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.75">
      <c r="A53" t="s">
        <v>96</v>
      </c>
      <c r="B53" t="s">
        <v>97</v>
      </c>
      <c r="H53">
        <v>0</v>
      </c>
      <c r="J53">
        <v>0</v>
      </c>
      <c r="L53">
        <v>0</v>
      </c>
      <c r="N53">
        <v>0</v>
      </c>
      <c r="P53">
        <v>0</v>
      </c>
      <c r="S53">
        <v>0</v>
      </c>
      <c r="V53">
        <v>0</v>
      </c>
      <c r="X53" s="2">
        <v>0</v>
      </c>
      <c r="Y53" s="2"/>
      <c r="Z53" s="2">
        <v>0</v>
      </c>
      <c r="AA53" s="2"/>
      <c r="AB53" s="2">
        <v>0</v>
      </c>
      <c r="AC53" s="20"/>
      <c r="AD53" s="2"/>
      <c r="AF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.75">
      <c r="A54" t="s">
        <v>98</v>
      </c>
      <c r="B54" t="s">
        <v>99</v>
      </c>
      <c r="H54">
        <v>0</v>
      </c>
      <c r="J54">
        <v>0</v>
      </c>
      <c r="L54">
        <v>0</v>
      </c>
      <c r="N54">
        <v>0</v>
      </c>
      <c r="P54">
        <v>0</v>
      </c>
      <c r="S54">
        <v>0</v>
      </c>
      <c r="V54">
        <v>0</v>
      </c>
      <c r="X54" s="2">
        <v>0</v>
      </c>
      <c r="Y54" s="2"/>
      <c r="Z54" s="2">
        <v>0</v>
      </c>
      <c r="AA54" s="2"/>
      <c r="AB54" s="2">
        <v>0</v>
      </c>
      <c r="AC54" s="20"/>
      <c r="AD54" s="2"/>
      <c r="AF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.75">
      <c r="A55" t="s">
        <v>100</v>
      </c>
      <c r="B55" t="s">
        <v>101</v>
      </c>
      <c r="H55">
        <v>0</v>
      </c>
      <c r="J55">
        <v>0</v>
      </c>
      <c r="L55">
        <v>0</v>
      </c>
      <c r="N55">
        <v>0</v>
      </c>
      <c r="P55">
        <v>0</v>
      </c>
      <c r="S55">
        <v>0</v>
      </c>
      <c r="V55">
        <v>0</v>
      </c>
      <c r="X55" s="2">
        <v>0</v>
      </c>
      <c r="Y55" s="2"/>
      <c r="Z55" s="2">
        <v>0</v>
      </c>
      <c r="AA55" s="2"/>
      <c r="AB55" s="2">
        <v>0</v>
      </c>
      <c r="AC55" s="20"/>
      <c r="AD55" s="2"/>
      <c r="AF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.75">
      <c r="A56" t="s">
        <v>102</v>
      </c>
      <c r="B56" t="s">
        <v>103</v>
      </c>
      <c r="H56">
        <v>0</v>
      </c>
      <c r="J56">
        <v>0</v>
      </c>
      <c r="L56">
        <v>0</v>
      </c>
      <c r="N56">
        <v>0</v>
      </c>
      <c r="P56">
        <v>0</v>
      </c>
      <c r="S56">
        <v>0</v>
      </c>
      <c r="V56">
        <v>0</v>
      </c>
      <c r="X56" s="2">
        <v>0</v>
      </c>
      <c r="Y56" s="2"/>
      <c r="Z56" s="2">
        <v>0</v>
      </c>
      <c r="AA56" s="2"/>
      <c r="AB56" s="2">
        <v>0</v>
      </c>
      <c r="AC56" s="20"/>
      <c r="AD56" s="2"/>
      <c r="AF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>
      <c r="A57" t="s">
        <v>104</v>
      </c>
      <c r="B57" t="s">
        <v>105</v>
      </c>
      <c r="H57">
        <v>0</v>
      </c>
      <c r="J57">
        <v>0</v>
      </c>
      <c r="L57">
        <v>0</v>
      </c>
      <c r="N57">
        <v>0</v>
      </c>
      <c r="P57">
        <v>0</v>
      </c>
      <c r="S57">
        <v>0</v>
      </c>
      <c r="V57">
        <v>0</v>
      </c>
      <c r="X57" s="2">
        <v>0</v>
      </c>
      <c r="Y57" s="2"/>
      <c r="Z57" s="2">
        <v>0</v>
      </c>
      <c r="AA57" s="2"/>
      <c r="AB57" s="2">
        <v>0</v>
      </c>
      <c r="AC57" s="20"/>
      <c r="AD57" s="2"/>
      <c r="AF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>
      <c r="A58" t="s">
        <v>106</v>
      </c>
      <c r="B58" t="s">
        <v>107</v>
      </c>
      <c r="H58">
        <v>0</v>
      </c>
      <c r="J58">
        <v>0</v>
      </c>
      <c r="L58">
        <v>0</v>
      </c>
      <c r="N58">
        <v>0</v>
      </c>
      <c r="P58">
        <v>0</v>
      </c>
      <c r="S58">
        <v>0</v>
      </c>
      <c r="V58">
        <v>0</v>
      </c>
      <c r="X58" s="2">
        <v>0</v>
      </c>
      <c r="Y58" s="2"/>
      <c r="Z58" s="2">
        <v>0</v>
      </c>
      <c r="AA58" s="2"/>
      <c r="AB58" s="2">
        <v>0</v>
      </c>
      <c r="AC58" s="20"/>
      <c r="AD58" s="2"/>
      <c r="AF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>
      <c r="A59" t="s">
        <v>108</v>
      </c>
      <c r="B59" t="s">
        <v>109</v>
      </c>
      <c r="H59">
        <v>0</v>
      </c>
      <c r="J59">
        <v>0</v>
      </c>
      <c r="L59">
        <v>0</v>
      </c>
      <c r="N59">
        <v>0</v>
      </c>
      <c r="P59">
        <v>0</v>
      </c>
      <c r="S59">
        <v>0</v>
      </c>
      <c r="V59">
        <v>0</v>
      </c>
      <c r="X59" s="2">
        <v>0</v>
      </c>
      <c r="Y59" s="2"/>
      <c r="Z59" s="2">
        <v>0</v>
      </c>
      <c r="AA59" s="2"/>
      <c r="AB59" s="2">
        <v>0</v>
      </c>
      <c r="AC59" s="20"/>
      <c r="AD59" s="2"/>
      <c r="AF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>
      <c r="A60" t="s">
        <v>110</v>
      </c>
      <c r="B60" t="s">
        <v>111</v>
      </c>
      <c r="G60">
        <v>1</v>
      </c>
      <c r="H60">
        <v>0</v>
      </c>
      <c r="J60">
        <v>0</v>
      </c>
      <c r="K60">
        <v>1</v>
      </c>
      <c r="L60">
        <v>1</v>
      </c>
      <c r="N60">
        <v>0</v>
      </c>
      <c r="P60">
        <v>0</v>
      </c>
      <c r="S60">
        <v>0</v>
      </c>
      <c r="V60">
        <v>0</v>
      </c>
      <c r="X60" s="2">
        <v>1</v>
      </c>
      <c r="Y60" s="2"/>
      <c r="Z60" s="2">
        <v>0</v>
      </c>
      <c r="AA60" s="2"/>
      <c r="AB60" s="2">
        <v>0</v>
      </c>
      <c r="AC60" s="20"/>
      <c r="AD60" s="2"/>
      <c r="AF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>
      <c r="A61" t="s">
        <v>112</v>
      </c>
      <c r="B61" t="s">
        <v>113</v>
      </c>
      <c r="H61">
        <v>0</v>
      </c>
      <c r="J61">
        <v>0</v>
      </c>
      <c r="L61">
        <v>0</v>
      </c>
      <c r="N61">
        <v>0</v>
      </c>
      <c r="P61">
        <v>0</v>
      </c>
      <c r="S61">
        <v>0</v>
      </c>
      <c r="V61">
        <v>0</v>
      </c>
      <c r="X61" s="2">
        <v>0</v>
      </c>
      <c r="Y61" s="2"/>
      <c r="Z61" s="2">
        <v>0</v>
      </c>
      <c r="AA61" s="2"/>
      <c r="AB61" s="2">
        <v>0</v>
      </c>
      <c r="AC61" s="20"/>
      <c r="AD61" s="2"/>
      <c r="AF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>
      <c r="A62" t="s">
        <v>114</v>
      </c>
      <c r="B62" t="s">
        <v>115</v>
      </c>
      <c r="C62">
        <v>1</v>
      </c>
      <c r="E62">
        <v>2</v>
      </c>
      <c r="F62">
        <v>1</v>
      </c>
      <c r="G62">
        <v>2</v>
      </c>
      <c r="H62">
        <v>1</v>
      </c>
      <c r="J62">
        <v>2</v>
      </c>
      <c r="K62">
        <v>2</v>
      </c>
      <c r="L62">
        <v>1</v>
      </c>
      <c r="M62">
        <v>1</v>
      </c>
      <c r="N62">
        <v>2</v>
      </c>
      <c r="O62">
        <v>2</v>
      </c>
      <c r="P62">
        <v>0</v>
      </c>
      <c r="Q62">
        <v>2</v>
      </c>
      <c r="S62">
        <v>2</v>
      </c>
      <c r="U62">
        <v>2</v>
      </c>
      <c r="V62">
        <v>2</v>
      </c>
      <c r="X62" s="2">
        <v>0</v>
      </c>
      <c r="Y62" s="2"/>
      <c r="Z62" s="2">
        <v>0</v>
      </c>
      <c r="AA62" s="2">
        <v>1</v>
      </c>
      <c r="AB62" s="2">
        <v>0</v>
      </c>
      <c r="AC62" s="20"/>
      <c r="AD62" s="2"/>
      <c r="AF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>
      <c r="A63" t="s">
        <v>116</v>
      </c>
      <c r="B63" t="s">
        <v>117</v>
      </c>
      <c r="H63">
        <v>0</v>
      </c>
      <c r="J63">
        <v>0</v>
      </c>
      <c r="L63">
        <v>0</v>
      </c>
      <c r="N63">
        <v>0</v>
      </c>
      <c r="P63">
        <v>0</v>
      </c>
      <c r="S63">
        <v>0</v>
      </c>
      <c r="V63">
        <v>0</v>
      </c>
      <c r="X63" s="2">
        <v>0</v>
      </c>
      <c r="Y63" s="2"/>
      <c r="Z63" s="2">
        <v>0</v>
      </c>
      <c r="AA63" s="2"/>
      <c r="AB63" s="2">
        <v>0</v>
      </c>
      <c r="AC63" s="20"/>
      <c r="AD63" s="2"/>
      <c r="AF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>
      <c r="A64" t="s">
        <v>118</v>
      </c>
      <c r="B64" t="s">
        <v>119</v>
      </c>
      <c r="H64">
        <v>0</v>
      </c>
      <c r="J64">
        <v>0</v>
      </c>
      <c r="L64">
        <v>0</v>
      </c>
      <c r="N64">
        <v>0</v>
      </c>
      <c r="P64">
        <v>0</v>
      </c>
      <c r="S64">
        <v>0</v>
      </c>
      <c r="V64">
        <v>0</v>
      </c>
      <c r="X64" s="2">
        <v>0</v>
      </c>
      <c r="Y64" s="2"/>
      <c r="Z64" s="2">
        <v>0</v>
      </c>
      <c r="AA64" s="2"/>
      <c r="AB64" s="2">
        <v>0</v>
      </c>
      <c r="AC64" s="20"/>
      <c r="AD64" s="2"/>
      <c r="AF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>
      <c r="A65" t="s">
        <v>120</v>
      </c>
      <c r="B65" t="s">
        <v>121</v>
      </c>
      <c r="H65">
        <v>0</v>
      </c>
      <c r="J65">
        <v>0</v>
      </c>
      <c r="L65">
        <v>0</v>
      </c>
      <c r="N65">
        <v>0</v>
      </c>
      <c r="P65">
        <v>0</v>
      </c>
      <c r="S65">
        <v>0</v>
      </c>
      <c r="V65">
        <v>0</v>
      </c>
      <c r="X65" s="2">
        <v>0</v>
      </c>
      <c r="Y65" s="2"/>
      <c r="Z65" s="2">
        <v>0</v>
      </c>
      <c r="AA65" s="2"/>
      <c r="AB65" s="2">
        <v>0</v>
      </c>
      <c r="AC65" s="20"/>
      <c r="AD65" s="2"/>
      <c r="AF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.75">
      <c r="A66" t="s">
        <v>122</v>
      </c>
      <c r="B66" t="s">
        <v>123</v>
      </c>
      <c r="H66">
        <v>0</v>
      </c>
      <c r="J66">
        <v>0</v>
      </c>
      <c r="L66">
        <v>0</v>
      </c>
      <c r="N66">
        <v>0</v>
      </c>
      <c r="P66">
        <v>0</v>
      </c>
      <c r="S66">
        <v>0</v>
      </c>
      <c r="V66">
        <v>0</v>
      </c>
      <c r="X66" s="2">
        <v>0</v>
      </c>
      <c r="Y66" s="2"/>
      <c r="Z66" s="2">
        <v>0</v>
      </c>
      <c r="AA66" s="2"/>
      <c r="AB66" s="2">
        <v>0</v>
      </c>
      <c r="AC66" s="20"/>
      <c r="AD66" s="2"/>
      <c r="AF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>
      <c r="A67" t="s">
        <v>124</v>
      </c>
      <c r="B67" t="s">
        <v>125</v>
      </c>
      <c r="H67">
        <v>0</v>
      </c>
      <c r="J67">
        <v>0</v>
      </c>
      <c r="L67">
        <v>0</v>
      </c>
      <c r="N67">
        <v>0</v>
      </c>
      <c r="P67">
        <v>0</v>
      </c>
      <c r="S67">
        <v>0</v>
      </c>
      <c r="V67">
        <v>0</v>
      </c>
      <c r="X67" s="2">
        <v>0</v>
      </c>
      <c r="Y67" s="2"/>
      <c r="Z67" s="2">
        <v>0</v>
      </c>
      <c r="AA67" s="2"/>
      <c r="AB67" s="2">
        <v>0</v>
      </c>
      <c r="AC67" s="20"/>
      <c r="AD67" s="2"/>
      <c r="AF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ht="12.75">
      <c r="A68" t="s">
        <v>120</v>
      </c>
      <c r="B68" t="s">
        <v>126</v>
      </c>
      <c r="H68">
        <v>0</v>
      </c>
      <c r="J68">
        <v>0</v>
      </c>
      <c r="L68">
        <v>0</v>
      </c>
      <c r="N68">
        <v>0</v>
      </c>
      <c r="P68">
        <v>0</v>
      </c>
      <c r="S68">
        <v>0</v>
      </c>
      <c r="V68">
        <v>0</v>
      </c>
      <c r="X68" s="2">
        <v>0</v>
      </c>
      <c r="Y68" s="2"/>
      <c r="Z68" s="2">
        <v>0</v>
      </c>
      <c r="AA68" s="2"/>
      <c r="AB68" s="2">
        <v>0</v>
      </c>
      <c r="AC68" s="20"/>
      <c r="AD68" s="2"/>
      <c r="AF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ht="12.75">
      <c r="A69" t="s">
        <v>127</v>
      </c>
      <c r="B69" t="s">
        <v>128</v>
      </c>
      <c r="H69">
        <v>0</v>
      </c>
      <c r="J69">
        <v>0</v>
      </c>
      <c r="L69">
        <v>0</v>
      </c>
      <c r="N69">
        <v>0</v>
      </c>
      <c r="P69">
        <v>0</v>
      </c>
      <c r="S69">
        <v>0</v>
      </c>
      <c r="V69">
        <v>0</v>
      </c>
      <c r="X69" s="2">
        <v>0</v>
      </c>
      <c r="Y69" s="2"/>
      <c r="Z69" s="2">
        <v>0</v>
      </c>
      <c r="AA69" s="2"/>
      <c r="AB69" s="2">
        <v>0</v>
      </c>
      <c r="AC69" s="20"/>
      <c r="AD69" s="2"/>
      <c r="AF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ht="12.75">
      <c r="A70" t="s">
        <v>129</v>
      </c>
      <c r="B70" t="s">
        <v>130</v>
      </c>
      <c r="H70">
        <v>0</v>
      </c>
      <c r="J70">
        <v>0</v>
      </c>
      <c r="L70">
        <v>0</v>
      </c>
      <c r="N70">
        <v>0</v>
      </c>
      <c r="P70">
        <v>0</v>
      </c>
      <c r="S70">
        <v>0</v>
      </c>
      <c r="V70">
        <v>0</v>
      </c>
      <c r="X70" s="2">
        <v>0</v>
      </c>
      <c r="Y70" s="2"/>
      <c r="Z70" s="2">
        <v>0</v>
      </c>
      <c r="AA70" s="2"/>
      <c r="AB70" s="2">
        <v>0</v>
      </c>
      <c r="AC70" s="20"/>
      <c r="AD70" s="2"/>
      <c r="AF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ht="12.75">
      <c r="A71" t="s">
        <v>131</v>
      </c>
      <c r="B71" t="s">
        <v>132</v>
      </c>
      <c r="H71">
        <v>0</v>
      </c>
      <c r="J71">
        <v>0</v>
      </c>
      <c r="L71">
        <v>0</v>
      </c>
      <c r="N71">
        <v>0</v>
      </c>
      <c r="P71">
        <v>0</v>
      </c>
      <c r="S71">
        <v>0</v>
      </c>
      <c r="V71">
        <v>0</v>
      </c>
      <c r="X71" s="2">
        <v>0</v>
      </c>
      <c r="Y71" s="2"/>
      <c r="Z71" s="2">
        <v>0</v>
      </c>
      <c r="AA71" s="2"/>
      <c r="AB71" s="2">
        <v>0</v>
      </c>
      <c r="AC71" s="20"/>
      <c r="AD71" s="2"/>
      <c r="AF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ht="12.75">
      <c r="A72" t="s">
        <v>133</v>
      </c>
      <c r="B72" t="s">
        <v>134</v>
      </c>
      <c r="H72">
        <v>0</v>
      </c>
      <c r="J72">
        <v>0</v>
      </c>
      <c r="L72">
        <v>0</v>
      </c>
      <c r="N72">
        <v>0</v>
      </c>
      <c r="P72">
        <v>0</v>
      </c>
      <c r="S72">
        <v>0</v>
      </c>
      <c r="V72">
        <v>0</v>
      </c>
      <c r="X72" s="2">
        <v>0</v>
      </c>
      <c r="Y72" s="2"/>
      <c r="Z72" s="2">
        <v>0</v>
      </c>
      <c r="AA72" s="2"/>
      <c r="AB72" s="2">
        <v>0</v>
      </c>
      <c r="AC72" s="20"/>
      <c r="AD72" s="2"/>
      <c r="AF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ht="12.75">
      <c r="A73" t="s">
        <v>135</v>
      </c>
      <c r="B73" t="s">
        <v>136</v>
      </c>
      <c r="H73">
        <v>0</v>
      </c>
      <c r="J73">
        <v>0</v>
      </c>
      <c r="L73">
        <v>0</v>
      </c>
      <c r="N73">
        <v>0</v>
      </c>
      <c r="P73">
        <v>0</v>
      </c>
      <c r="S73">
        <v>0</v>
      </c>
      <c r="V73">
        <v>0</v>
      </c>
      <c r="X73" s="2">
        <v>0</v>
      </c>
      <c r="Y73" s="2"/>
      <c r="Z73" s="2">
        <v>0</v>
      </c>
      <c r="AA73" s="2"/>
      <c r="AB73" s="2">
        <v>0</v>
      </c>
      <c r="AC73" s="20"/>
      <c r="AD73" s="2"/>
      <c r="AF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ht="12.75">
      <c r="A74" t="s">
        <v>137</v>
      </c>
      <c r="B74" t="s">
        <v>138</v>
      </c>
      <c r="H74">
        <v>0</v>
      </c>
      <c r="J74">
        <v>0</v>
      </c>
      <c r="L74">
        <v>0</v>
      </c>
      <c r="N74">
        <v>0</v>
      </c>
      <c r="P74">
        <v>0</v>
      </c>
      <c r="S74">
        <v>0</v>
      </c>
      <c r="V74">
        <v>0</v>
      </c>
      <c r="X74" s="2">
        <v>0</v>
      </c>
      <c r="Y74" s="2"/>
      <c r="Z74" s="2">
        <v>0</v>
      </c>
      <c r="AA74" s="2"/>
      <c r="AB74" s="2">
        <v>0</v>
      </c>
      <c r="AC74" s="20"/>
      <c r="AD74" s="2"/>
      <c r="AF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ht="12.75">
      <c r="A75" t="s">
        <v>139</v>
      </c>
      <c r="B75" t="s">
        <v>140</v>
      </c>
      <c r="H75">
        <v>0</v>
      </c>
      <c r="J75">
        <v>0</v>
      </c>
      <c r="L75">
        <v>0</v>
      </c>
      <c r="N75">
        <v>0</v>
      </c>
      <c r="P75">
        <v>0</v>
      </c>
      <c r="S75">
        <v>0</v>
      </c>
      <c r="V75">
        <v>0</v>
      </c>
      <c r="X75" s="2">
        <v>0</v>
      </c>
      <c r="Y75" s="2"/>
      <c r="Z75" s="2">
        <v>0</v>
      </c>
      <c r="AA75" s="2"/>
      <c r="AB75" s="2">
        <v>0</v>
      </c>
      <c r="AC75" s="20"/>
      <c r="AD75" s="2"/>
      <c r="AF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ht="12.75">
      <c r="A76" t="s">
        <v>141</v>
      </c>
      <c r="B76" t="s">
        <v>142</v>
      </c>
      <c r="H76">
        <v>0</v>
      </c>
      <c r="J76">
        <v>0</v>
      </c>
      <c r="L76">
        <v>0</v>
      </c>
      <c r="N76">
        <v>0</v>
      </c>
      <c r="P76">
        <v>0</v>
      </c>
      <c r="S76">
        <v>0</v>
      </c>
      <c r="V76">
        <v>0</v>
      </c>
      <c r="X76" s="2">
        <v>0</v>
      </c>
      <c r="Y76" s="2"/>
      <c r="Z76" s="2">
        <v>0</v>
      </c>
      <c r="AA76" s="2"/>
      <c r="AB76" s="2">
        <v>0</v>
      </c>
      <c r="AC76" s="20"/>
      <c r="AD76" s="2"/>
      <c r="AF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12.75">
      <c r="A77" t="s">
        <v>143</v>
      </c>
      <c r="B77" t="s">
        <v>144</v>
      </c>
      <c r="H77">
        <v>0</v>
      </c>
      <c r="J77">
        <v>0</v>
      </c>
      <c r="L77">
        <v>0</v>
      </c>
      <c r="N77">
        <v>0</v>
      </c>
      <c r="P77">
        <v>0</v>
      </c>
      <c r="S77">
        <v>0</v>
      </c>
      <c r="V77">
        <v>0</v>
      </c>
      <c r="X77" s="2">
        <v>0</v>
      </c>
      <c r="Y77" s="2"/>
      <c r="Z77" s="2">
        <v>0</v>
      </c>
      <c r="AA77" s="2"/>
      <c r="AB77" s="2">
        <v>0</v>
      </c>
      <c r="AC77" s="20"/>
      <c r="AD77" s="2"/>
      <c r="AF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12.75">
      <c r="A78" t="s">
        <v>145</v>
      </c>
      <c r="B78" t="s">
        <v>146</v>
      </c>
      <c r="H78">
        <v>0</v>
      </c>
      <c r="J78">
        <v>0</v>
      </c>
      <c r="L78">
        <v>0</v>
      </c>
      <c r="N78">
        <v>0</v>
      </c>
      <c r="P78">
        <v>0</v>
      </c>
      <c r="S78">
        <v>0</v>
      </c>
      <c r="V78">
        <v>0</v>
      </c>
      <c r="X78" s="2">
        <v>0</v>
      </c>
      <c r="Y78" s="2"/>
      <c r="Z78" s="2">
        <v>0</v>
      </c>
      <c r="AA78" s="2"/>
      <c r="AB78" s="2">
        <v>0</v>
      </c>
      <c r="AC78" s="20"/>
      <c r="AD78" s="2"/>
      <c r="AF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ht="12.75">
      <c r="A79" t="s">
        <v>147</v>
      </c>
      <c r="B79" t="s">
        <v>148</v>
      </c>
      <c r="H79">
        <v>0</v>
      </c>
      <c r="J79">
        <v>0</v>
      </c>
      <c r="L79">
        <v>0</v>
      </c>
      <c r="N79">
        <v>0</v>
      </c>
      <c r="P79">
        <v>0</v>
      </c>
      <c r="S79">
        <v>0</v>
      </c>
      <c r="V79">
        <v>0</v>
      </c>
      <c r="X79" s="2">
        <v>0</v>
      </c>
      <c r="Y79" s="2"/>
      <c r="Z79" s="2">
        <v>0</v>
      </c>
      <c r="AA79" s="2"/>
      <c r="AB79" s="2">
        <v>0</v>
      </c>
      <c r="AC79" s="20"/>
      <c r="AD79" s="2"/>
      <c r="AF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ht="12.75">
      <c r="A80" t="s">
        <v>149</v>
      </c>
      <c r="B80" t="s">
        <v>150</v>
      </c>
      <c r="H80">
        <v>0</v>
      </c>
      <c r="J80">
        <v>0</v>
      </c>
      <c r="L80">
        <v>0</v>
      </c>
      <c r="N80">
        <v>0</v>
      </c>
      <c r="P80">
        <v>0</v>
      </c>
      <c r="S80">
        <v>0</v>
      </c>
      <c r="V80">
        <v>0</v>
      </c>
      <c r="X80" s="2">
        <v>0</v>
      </c>
      <c r="Y80" s="2"/>
      <c r="Z80" s="2">
        <v>0</v>
      </c>
      <c r="AA80" s="2"/>
      <c r="AB80" s="2">
        <v>0</v>
      </c>
      <c r="AC80" s="20"/>
      <c r="AD80" s="2"/>
      <c r="AF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 ht="12.75">
      <c r="A81" t="s">
        <v>151</v>
      </c>
      <c r="B81" t="s">
        <v>152</v>
      </c>
      <c r="H81">
        <v>0</v>
      </c>
      <c r="J81">
        <v>0</v>
      </c>
      <c r="L81">
        <v>0</v>
      </c>
      <c r="N81">
        <v>0</v>
      </c>
      <c r="P81">
        <v>0</v>
      </c>
      <c r="S81">
        <v>0</v>
      </c>
      <c r="V81">
        <v>0</v>
      </c>
      <c r="X81" s="2">
        <v>0</v>
      </c>
      <c r="Y81" s="2"/>
      <c r="Z81" s="2">
        <v>0</v>
      </c>
      <c r="AA81" s="2"/>
      <c r="AB81" s="2">
        <v>0</v>
      </c>
      <c r="AC81" s="20"/>
      <c r="AD81" s="2"/>
      <c r="AF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 ht="12.75">
      <c r="A82" t="s">
        <v>153</v>
      </c>
      <c r="B82" t="s">
        <v>154</v>
      </c>
      <c r="H82">
        <v>0</v>
      </c>
      <c r="J82">
        <v>0</v>
      </c>
      <c r="L82">
        <v>0</v>
      </c>
      <c r="N82">
        <v>0</v>
      </c>
      <c r="P82">
        <v>0</v>
      </c>
      <c r="S82">
        <v>0</v>
      </c>
      <c r="V82">
        <v>0</v>
      </c>
      <c r="X82" s="2">
        <v>0</v>
      </c>
      <c r="Y82" s="2"/>
      <c r="Z82" s="2">
        <v>0</v>
      </c>
      <c r="AA82" s="2"/>
      <c r="AB82" s="2">
        <v>0</v>
      </c>
      <c r="AC82" s="20"/>
      <c r="AD82" s="2"/>
      <c r="AF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ht="12.75">
      <c r="A83" t="s">
        <v>155</v>
      </c>
      <c r="B83" t="s">
        <v>156</v>
      </c>
      <c r="H83">
        <v>0</v>
      </c>
      <c r="J83">
        <v>0</v>
      </c>
      <c r="L83">
        <v>0</v>
      </c>
      <c r="N83">
        <v>0</v>
      </c>
      <c r="P83">
        <v>0</v>
      </c>
      <c r="S83">
        <v>0</v>
      </c>
      <c r="V83">
        <v>0</v>
      </c>
      <c r="X83" s="2">
        <v>0</v>
      </c>
      <c r="Y83" s="2"/>
      <c r="Z83" s="2">
        <v>0</v>
      </c>
      <c r="AA83" s="2"/>
      <c r="AB83" s="2">
        <v>0</v>
      </c>
      <c r="AC83" s="20"/>
      <c r="AD83" s="2"/>
      <c r="AF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ht="12.75">
      <c r="A84" t="s">
        <v>157</v>
      </c>
      <c r="B84" t="s">
        <v>158</v>
      </c>
      <c r="H84">
        <v>0</v>
      </c>
      <c r="J84">
        <v>0</v>
      </c>
      <c r="L84">
        <v>0</v>
      </c>
      <c r="N84">
        <v>0</v>
      </c>
      <c r="P84">
        <v>0</v>
      </c>
      <c r="S84">
        <v>0</v>
      </c>
      <c r="V84">
        <v>0</v>
      </c>
      <c r="X84" s="2">
        <v>0</v>
      </c>
      <c r="Y84" s="2"/>
      <c r="Z84" s="2">
        <v>0</v>
      </c>
      <c r="AA84" s="2"/>
      <c r="AB84" s="2">
        <v>0</v>
      </c>
      <c r="AC84" s="20"/>
      <c r="AD84" s="2"/>
      <c r="AF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 ht="12.75">
      <c r="A85" t="s">
        <v>159</v>
      </c>
      <c r="B85" t="s">
        <v>160</v>
      </c>
      <c r="H85">
        <v>0</v>
      </c>
      <c r="J85">
        <v>0</v>
      </c>
      <c r="L85">
        <v>0</v>
      </c>
      <c r="N85">
        <v>0</v>
      </c>
      <c r="P85">
        <v>0</v>
      </c>
      <c r="S85">
        <v>0</v>
      </c>
      <c r="V85">
        <v>0</v>
      </c>
      <c r="X85" s="2">
        <v>0</v>
      </c>
      <c r="Y85" s="2"/>
      <c r="Z85" s="2">
        <v>0</v>
      </c>
      <c r="AA85" s="2"/>
      <c r="AB85" s="2">
        <v>0</v>
      </c>
      <c r="AC85" s="20"/>
      <c r="AD85" s="2"/>
      <c r="AF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 ht="12.75">
      <c r="A86" t="s">
        <v>161</v>
      </c>
      <c r="B86" t="s">
        <v>162</v>
      </c>
      <c r="H86">
        <v>0</v>
      </c>
      <c r="J86">
        <v>0</v>
      </c>
      <c r="L86">
        <v>0</v>
      </c>
      <c r="N86">
        <v>0</v>
      </c>
      <c r="P86">
        <v>0</v>
      </c>
      <c r="S86">
        <v>0</v>
      </c>
      <c r="V86">
        <v>0</v>
      </c>
      <c r="X86" s="2">
        <v>0</v>
      </c>
      <c r="Y86" s="2"/>
      <c r="Z86" s="2">
        <v>0</v>
      </c>
      <c r="AA86" s="2"/>
      <c r="AB86" s="2">
        <v>0</v>
      </c>
      <c r="AC86" s="20"/>
      <c r="AD86" s="2"/>
      <c r="AF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ht="12.75">
      <c r="A87" t="s">
        <v>163</v>
      </c>
      <c r="B87" t="s">
        <v>164</v>
      </c>
      <c r="H87">
        <v>0</v>
      </c>
      <c r="J87">
        <v>0</v>
      </c>
      <c r="L87">
        <v>0</v>
      </c>
      <c r="N87">
        <v>0</v>
      </c>
      <c r="P87">
        <v>0</v>
      </c>
      <c r="S87">
        <v>0</v>
      </c>
      <c r="V87">
        <v>0</v>
      </c>
      <c r="X87" s="2">
        <v>0</v>
      </c>
      <c r="Y87" s="2"/>
      <c r="Z87" s="2">
        <v>0</v>
      </c>
      <c r="AA87" s="2"/>
      <c r="AB87" s="2">
        <v>0</v>
      </c>
      <c r="AC87" s="20"/>
      <c r="AD87" s="2"/>
      <c r="AF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ht="12.75">
      <c r="A88" t="s">
        <v>165</v>
      </c>
      <c r="B88" t="s">
        <v>166</v>
      </c>
      <c r="H88">
        <v>0</v>
      </c>
      <c r="J88">
        <v>0</v>
      </c>
      <c r="L88">
        <v>0</v>
      </c>
      <c r="N88">
        <v>0</v>
      </c>
      <c r="P88">
        <v>0</v>
      </c>
      <c r="S88">
        <v>0</v>
      </c>
      <c r="V88">
        <v>0</v>
      </c>
      <c r="X88" s="2">
        <v>0</v>
      </c>
      <c r="Y88" s="2"/>
      <c r="Z88" s="2">
        <v>0</v>
      </c>
      <c r="AA88" s="2"/>
      <c r="AB88" s="2">
        <v>0</v>
      </c>
      <c r="AC88" s="20"/>
      <c r="AD88" s="2"/>
      <c r="AF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 ht="12.75">
      <c r="A89" t="s">
        <v>167</v>
      </c>
      <c r="B89" t="s">
        <v>168</v>
      </c>
      <c r="H89">
        <v>0</v>
      </c>
      <c r="J89">
        <v>0</v>
      </c>
      <c r="L89">
        <v>0</v>
      </c>
      <c r="N89">
        <v>0</v>
      </c>
      <c r="P89">
        <v>0</v>
      </c>
      <c r="S89">
        <v>0</v>
      </c>
      <c r="V89">
        <v>0</v>
      </c>
      <c r="X89" s="2">
        <v>0</v>
      </c>
      <c r="Y89" s="2"/>
      <c r="Z89" s="2">
        <v>0</v>
      </c>
      <c r="AA89" s="2"/>
      <c r="AB89" s="2">
        <v>0</v>
      </c>
      <c r="AC89" s="20"/>
      <c r="AD89" s="2"/>
      <c r="AF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 ht="12.75">
      <c r="A90" t="s">
        <v>169</v>
      </c>
      <c r="B90" t="s">
        <v>170</v>
      </c>
      <c r="H90">
        <v>0</v>
      </c>
      <c r="J90">
        <v>0</v>
      </c>
      <c r="L90">
        <v>0</v>
      </c>
      <c r="N90">
        <v>0</v>
      </c>
      <c r="P90">
        <v>0</v>
      </c>
      <c r="S90">
        <v>0</v>
      </c>
      <c r="V90">
        <v>0</v>
      </c>
      <c r="X90" s="2">
        <v>0</v>
      </c>
      <c r="Y90" s="2"/>
      <c r="Z90" s="2">
        <v>0</v>
      </c>
      <c r="AA90" s="2"/>
      <c r="AB90" s="2">
        <v>0</v>
      </c>
      <c r="AC90" s="20"/>
      <c r="AD90" s="2"/>
      <c r="AF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ht="12.75">
      <c r="A91" t="s">
        <v>171</v>
      </c>
      <c r="B91" t="s">
        <v>172</v>
      </c>
      <c r="H91">
        <v>0</v>
      </c>
      <c r="J91">
        <v>0</v>
      </c>
      <c r="L91">
        <v>0</v>
      </c>
      <c r="N91">
        <v>0</v>
      </c>
      <c r="P91">
        <v>0</v>
      </c>
      <c r="S91">
        <v>0</v>
      </c>
      <c r="V91">
        <v>0</v>
      </c>
      <c r="X91" s="2">
        <v>0</v>
      </c>
      <c r="Y91" s="2"/>
      <c r="Z91" s="2">
        <v>0</v>
      </c>
      <c r="AA91" s="2"/>
      <c r="AB91" s="2">
        <v>0</v>
      </c>
      <c r="AC91" s="20"/>
      <c r="AD91" s="2"/>
      <c r="AF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ht="12.75">
      <c r="A92" t="s">
        <v>173</v>
      </c>
      <c r="B92" t="s">
        <v>174</v>
      </c>
      <c r="H92">
        <v>0</v>
      </c>
      <c r="J92">
        <v>0</v>
      </c>
      <c r="L92">
        <v>0</v>
      </c>
      <c r="N92">
        <v>0</v>
      </c>
      <c r="P92">
        <v>0</v>
      </c>
      <c r="S92">
        <v>0</v>
      </c>
      <c r="V92">
        <v>0</v>
      </c>
      <c r="X92" s="2">
        <v>0</v>
      </c>
      <c r="Y92" s="2"/>
      <c r="Z92" s="2">
        <v>0</v>
      </c>
      <c r="AA92" s="2"/>
      <c r="AB92" s="2">
        <v>0</v>
      </c>
      <c r="AC92" s="20"/>
      <c r="AD92" s="2"/>
      <c r="AF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 ht="12.75">
      <c r="A93" t="s">
        <v>175</v>
      </c>
      <c r="B93" t="s">
        <v>176</v>
      </c>
      <c r="H93">
        <v>0</v>
      </c>
      <c r="J93">
        <v>0</v>
      </c>
      <c r="L93">
        <v>0</v>
      </c>
      <c r="N93">
        <v>0</v>
      </c>
      <c r="P93">
        <v>0</v>
      </c>
      <c r="S93">
        <v>0</v>
      </c>
      <c r="V93">
        <v>0</v>
      </c>
      <c r="X93" s="2">
        <v>0</v>
      </c>
      <c r="Y93" s="2"/>
      <c r="Z93" s="2">
        <v>0</v>
      </c>
      <c r="AA93" s="2"/>
      <c r="AB93" s="2">
        <v>0</v>
      </c>
      <c r="AC93" s="20"/>
      <c r="AD93" s="2"/>
      <c r="AF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 ht="12.75">
      <c r="A94" t="s">
        <v>177</v>
      </c>
      <c r="B94" t="s">
        <v>178</v>
      </c>
      <c r="H94">
        <v>0</v>
      </c>
      <c r="J94">
        <v>0</v>
      </c>
      <c r="L94">
        <v>0</v>
      </c>
      <c r="N94">
        <v>0</v>
      </c>
      <c r="P94">
        <v>0</v>
      </c>
      <c r="S94">
        <v>0</v>
      </c>
      <c r="V94">
        <v>0</v>
      </c>
      <c r="X94" s="2">
        <v>0</v>
      </c>
      <c r="Y94" s="2"/>
      <c r="Z94" s="2">
        <v>0</v>
      </c>
      <c r="AA94" s="2"/>
      <c r="AB94" s="2">
        <v>0</v>
      </c>
      <c r="AC94" s="20"/>
      <c r="AD94" s="2"/>
      <c r="AF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ht="12.75">
      <c r="A95" t="s">
        <v>179</v>
      </c>
      <c r="B95" t="s">
        <v>180</v>
      </c>
      <c r="H95">
        <v>0</v>
      </c>
      <c r="J95">
        <v>0</v>
      </c>
      <c r="L95">
        <v>0</v>
      </c>
      <c r="N95">
        <v>0</v>
      </c>
      <c r="P95">
        <v>0</v>
      </c>
      <c r="S95">
        <v>0</v>
      </c>
      <c r="V95">
        <v>0</v>
      </c>
      <c r="X95" s="2">
        <v>0</v>
      </c>
      <c r="Y95" s="2"/>
      <c r="Z95" s="2">
        <v>0</v>
      </c>
      <c r="AA95" s="2"/>
      <c r="AB95" s="2">
        <v>0</v>
      </c>
      <c r="AC95" s="20"/>
      <c r="AD95" s="2"/>
      <c r="AF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ht="12.75">
      <c r="A96" t="s">
        <v>181</v>
      </c>
      <c r="B96" t="s">
        <v>182</v>
      </c>
      <c r="H96">
        <v>0</v>
      </c>
      <c r="J96">
        <v>0</v>
      </c>
      <c r="L96">
        <v>0</v>
      </c>
      <c r="N96">
        <v>0</v>
      </c>
      <c r="P96">
        <v>0</v>
      </c>
      <c r="S96">
        <v>0</v>
      </c>
      <c r="V96">
        <v>0</v>
      </c>
      <c r="X96" s="2">
        <v>0</v>
      </c>
      <c r="Y96" s="2"/>
      <c r="Z96" s="2">
        <v>0</v>
      </c>
      <c r="AA96" s="2"/>
      <c r="AB96" s="2">
        <v>0</v>
      </c>
      <c r="AC96" s="20"/>
      <c r="AD96" s="2"/>
      <c r="AF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 ht="12.75">
      <c r="A97" t="s">
        <v>183</v>
      </c>
      <c r="B97" t="s">
        <v>184</v>
      </c>
      <c r="H97">
        <v>0</v>
      </c>
      <c r="J97">
        <v>0</v>
      </c>
      <c r="L97">
        <v>0</v>
      </c>
      <c r="N97">
        <v>0</v>
      </c>
      <c r="P97">
        <v>0</v>
      </c>
      <c r="S97">
        <v>0</v>
      </c>
      <c r="V97">
        <v>0</v>
      </c>
      <c r="X97" s="2">
        <v>0</v>
      </c>
      <c r="Y97" s="2"/>
      <c r="Z97" s="2">
        <v>0</v>
      </c>
      <c r="AA97" s="2"/>
      <c r="AB97" s="2">
        <v>0</v>
      </c>
      <c r="AC97" s="20"/>
      <c r="AD97" s="2"/>
      <c r="AF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 ht="12.75">
      <c r="A98" t="s">
        <v>185</v>
      </c>
      <c r="B98" t="s">
        <v>186</v>
      </c>
      <c r="H98">
        <v>0</v>
      </c>
      <c r="J98">
        <v>0</v>
      </c>
      <c r="L98">
        <v>0</v>
      </c>
      <c r="N98">
        <v>0</v>
      </c>
      <c r="P98">
        <v>0</v>
      </c>
      <c r="S98">
        <v>0</v>
      </c>
      <c r="V98">
        <v>0</v>
      </c>
      <c r="X98" s="2">
        <v>0</v>
      </c>
      <c r="Y98" s="2"/>
      <c r="Z98" s="2">
        <v>0</v>
      </c>
      <c r="AA98" s="2"/>
      <c r="AB98" s="2">
        <v>0</v>
      </c>
      <c r="AC98" s="20"/>
      <c r="AD98" s="2"/>
      <c r="AF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ht="12.75">
      <c r="A99" t="s">
        <v>187</v>
      </c>
      <c r="B99" t="s">
        <v>188</v>
      </c>
      <c r="C99" s="2"/>
      <c r="D99" s="2"/>
      <c r="E99" s="2"/>
      <c r="F99" s="2"/>
      <c r="G99" s="2"/>
      <c r="H99" s="2">
        <v>0</v>
      </c>
      <c r="I99" s="2"/>
      <c r="J99" s="2">
        <v>0</v>
      </c>
      <c r="K99" s="2"/>
      <c r="L99">
        <v>0</v>
      </c>
      <c r="N99">
        <v>0</v>
      </c>
      <c r="P99">
        <v>0</v>
      </c>
      <c r="S99">
        <v>0</v>
      </c>
      <c r="V99">
        <v>0</v>
      </c>
      <c r="X99" s="2">
        <v>0</v>
      </c>
      <c r="Y99" s="2"/>
      <c r="Z99" s="2">
        <v>0</v>
      </c>
      <c r="AA99" s="2"/>
      <c r="AB99" s="2">
        <v>0</v>
      </c>
      <c r="AC99" s="20"/>
      <c r="AD99" s="2"/>
      <c r="AE99" s="2"/>
      <c r="AF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ht="12.75">
      <c r="A100" t="s">
        <v>189</v>
      </c>
      <c r="B100" t="s">
        <v>190</v>
      </c>
      <c r="C100" s="2">
        <v>29</v>
      </c>
      <c r="D100" s="2">
        <v>26</v>
      </c>
      <c r="E100" s="2">
        <v>6</v>
      </c>
      <c r="F100" s="2">
        <v>24</v>
      </c>
      <c r="G100" s="2">
        <v>26</v>
      </c>
      <c r="H100" s="2">
        <v>35</v>
      </c>
      <c r="I100" s="2">
        <v>6</v>
      </c>
      <c r="J100" s="2">
        <v>22</v>
      </c>
      <c r="K100" s="2">
        <v>40</v>
      </c>
      <c r="L100">
        <v>20</v>
      </c>
      <c r="M100">
        <v>16</v>
      </c>
      <c r="N100">
        <v>6</v>
      </c>
      <c r="O100">
        <v>25</v>
      </c>
      <c r="P100">
        <v>14</v>
      </c>
      <c r="Q100">
        <v>20</v>
      </c>
      <c r="R100">
        <v>12</v>
      </c>
      <c r="S100">
        <f>10+10</f>
        <v>20</v>
      </c>
      <c r="T100">
        <v>17</v>
      </c>
      <c r="U100">
        <v>14</v>
      </c>
      <c r="V100">
        <v>18</v>
      </c>
      <c r="W100">
        <v>7</v>
      </c>
      <c r="X100" s="2">
        <v>15</v>
      </c>
      <c r="Y100" s="2">
        <v>12</v>
      </c>
      <c r="Z100" s="2">
        <v>5</v>
      </c>
      <c r="AA100" s="2">
        <v>8</v>
      </c>
      <c r="AB100" s="2">
        <f>15+6</f>
        <v>21</v>
      </c>
      <c r="AC100" s="16">
        <v>14</v>
      </c>
      <c r="AD100" s="6"/>
      <c r="AE100" s="2">
        <v>22</v>
      </c>
      <c r="AF100" s="6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ht="12.75">
      <c r="A101" t="s">
        <v>191</v>
      </c>
      <c r="B101" t="s">
        <v>192</v>
      </c>
      <c r="C101" s="2"/>
      <c r="D101" s="2"/>
      <c r="E101" s="2"/>
      <c r="F101" s="2"/>
      <c r="G101" s="2">
        <v>1</v>
      </c>
      <c r="H101" s="2">
        <v>0</v>
      </c>
      <c r="I101" s="2"/>
      <c r="J101" s="2">
        <v>1</v>
      </c>
      <c r="K101" s="2"/>
      <c r="L101">
        <v>0</v>
      </c>
      <c r="N101">
        <v>0</v>
      </c>
      <c r="P101">
        <v>0</v>
      </c>
      <c r="S101">
        <v>0</v>
      </c>
      <c r="V101">
        <v>0</v>
      </c>
      <c r="X101" s="2">
        <v>0</v>
      </c>
      <c r="Y101" s="2"/>
      <c r="Z101" s="2">
        <v>0</v>
      </c>
      <c r="AA101" s="2"/>
      <c r="AB101" s="2">
        <v>1</v>
      </c>
      <c r="AC101" s="20"/>
      <c r="AD101" s="2"/>
      <c r="AE101" s="2"/>
      <c r="AF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ht="12.75">
      <c r="A102" t="s">
        <v>193</v>
      </c>
      <c r="B102" t="s">
        <v>194</v>
      </c>
      <c r="C102" s="2"/>
      <c r="D102" s="2"/>
      <c r="E102" s="2"/>
      <c r="F102" s="2"/>
      <c r="G102" s="2"/>
      <c r="H102" s="2">
        <v>0</v>
      </c>
      <c r="I102" s="2"/>
      <c r="J102" s="2">
        <v>0</v>
      </c>
      <c r="K102" s="2"/>
      <c r="L102">
        <v>0</v>
      </c>
      <c r="N102">
        <v>0</v>
      </c>
      <c r="P102">
        <v>0</v>
      </c>
      <c r="S102">
        <v>0</v>
      </c>
      <c r="V102">
        <v>0</v>
      </c>
      <c r="X102" s="2">
        <v>0</v>
      </c>
      <c r="Y102" s="2"/>
      <c r="Z102" s="2">
        <v>0</v>
      </c>
      <c r="AA102" s="2"/>
      <c r="AB102" s="2">
        <v>0</v>
      </c>
      <c r="AC102" s="20"/>
      <c r="AD102" s="2"/>
      <c r="AE102" s="2"/>
      <c r="AF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ht="12.75">
      <c r="A103" t="s">
        <v>195</v>
      </c>
      <c r="B103" t="s">
        <v>196</v>
      </c>
      <c r="C103" s="2"/>
      <c r="D103" s="2"/>
      <c r="E103" s="2"/>
      <c r="F103" s="2"/>
      <c r="G103" s="2"/>
      <c r="H103" s="2">
        <v>0</v>
      </c>
      <c r="I103" s="2"/>
      <c r="J103" s="2">
        <v>0</v>
      </c>
      <c r="K103" s="2"/>
      <c r="L103">
        <v>0</v>
      </c>
      <c r="N103">
        <v>0</v>
      </c>
      <c r="P103">
        <v>0</v>
      </c>
      <c r="S103">
        <v>0</v>
      </c>
      <c r="V103">
        <v>0</v>
      </c>
      <c r="X103" s="2">
        <v>0</v>
      </c>
      <c r="Y103" s="2"/>
      <c r="Z103" s="2">
        <v>0</v>
      </c>
      <c r="AA103" s="2"/>
      <c r="AB103" s="2">
        <v>0</v>
      </c>
      <c r="AC103" s="20"/>
      <c r="AD103" s="2"/>
      <c r="AE103" s="2"/>
      <c r="AF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11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ht="12.75">
      <c r="A104" t="s">
        <v>197</v>
      </c>
      <c r="B104" t="s">
        <v>198</v>
      </c>
      <c r="C104" s="2">
        <v>14</v>
      </c>
      <c r="D104" s="2">
        <v>10</v>
      </c>
      <c r="E104" s="2">
        <v>8</v>
      </c>
      <c r="F104" s="2">
        <v>6</v>
      </c>
      <c r="G104" s="2">
        <v>8</v>
      </c>
      <c r="H104" s="2">
        <v>16</v>
      </c>
      <c r="I104" s="2">
        <v>5</v>
      </c>
      <c r="J104" s="2">
        <v>13</v>
      </c>
      <c r="K104" s="2">
        <v>22</v>
      </c>
      <c r="L104">
        <v>12</v>
      </c>
      <c r="M104">
        <v>7</v>
      </c>
      <c r="N104">
        <v>12</v>
      </c>
      <c r="O104">
        <v>7</v>
      </c>
      <c r="P104">
        <v>5</v>
      </c>
      <c r="Q104">
        <v>5</v>
      </c>
      <c r="R104">
        <v>15</v>
      </c>
      <c r="S104">
        <f>7+3</f>
        <v>10</v>
      </c>
      <c r="T104">
        <v>10</v>
      </c>
      <c r="U104">
        <v>4</v>
      </c>
      <c r="V104">
        <v>16</v>
      </c>
      <c r="X104" s="2">
        <v>0</v>
      </c>
      <c r="Y104" s="2">
        <v>6</v>
      </c>
      <c r="Z104" s="2">
        <v>6</v>
      </c>
      <c r="AA104" s="2">
        <v>7</v>
      </c>
      <c r="AB104">
        <f>5+1</f>
        <v>6</v>
      </c>
      <c r="AC104" s="16">
        <v>6</v>
      </c>
      <c r="AD104" s="6"/>
      <c r="AE104" s="2">
        <v>5</v>
      </c>
      <c r="AF104" s="6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</row>
    <row r="105" spans="1:60" ht="12.75">
      <c r="A105" t="s">
        <v>199</v>
      </c>
      <c r="B105" t="s">
        <v>200</v>
      </c>
      <c r="C105" s="2"/>
      <c r="D105" s="2"/>
      <c r="E105" s="2"/>
      <c r="F105" s="2"/>
      <c r="G105" s="2"/>
      <c r="H105" s="2">
        <v>0</v>
      </c>
      <c r="I105" s="2"/>
      <c r="J105" s="2">
        <v>0</v>
      </c>
      <c r="K105" s="2"/>
      <c r="L105">
        <v>0</v>
      </c>
      <c r="N105">
        <v>0</v>
      </c>
      <c r="P105">
        <v>0</v>
      </c>
      <c r="S105">
        <v>0</v>
      </c>
      <c r="V105">
        <v>0</v>
      </c>
      <c r="X105" s="2">
        <v>0</v>
      </c>
      <c r="Y105" s="2"/>
      <c r="Z105" s="2">
        <v>0</v>
      </c>
      <c r="AA105" s="2"/>
      <c r="AB105" s="2">
        <v>0</v>
      </c>
      <c r="AC105" s="20"/>
      <c r="AD105" s="2"/>
      <c r="AE105" s="2"/>
      <c r="AF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</row>
    <row r="106" spans="1:60" ht="12.75">
      <c r="A106" t="s">
        <v>201</v>
      </c>
      <c r="B106" t="s">
        <v>202</v>
      </c>
      <c r="C106" s="2"/>
      <c r="D106" s="2"/>
      <c r="E106" s="2"/>
      <c r="F106" s="2"/>
      <c r="G106" s="2"/>
      <c r="H106" s="2">
        <v>0</v>
      </c>
      <c r="I106" s="2"/>
      <c r="J106" s="2">
        <v>0</v>
      </c>
      <c r="K106" s="2"/>
      <c r="L106">
        <v>0</v>
      </c>
      <c r="N106">
        <v>0</v>
      </c>
      <c r="P106">
        <v>0</v>
      </c>
      <c r="S106">
        <v>0</v>
      </c>
      <c r="V106">
        <v>0</v>
      </c>
      <c r="X106" s="2">
        <v>0</v>
      </c>
      <c r="Y106" s="2"/>
      <c r="Z106" s="2">
        <v>0</v>
      </c>
      <c r="AA106" s="2"/>
      <c r="AB106" s="2">
        <v>0</v>
      </c>
      <c r="AC106" s="20"/>
      <c r="AD106" s="2"/>
      <c r="AE106" s="2"/>
      <c r="AF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</row>
    <row r="107" spans="1:60" ht="12.75">
      <c r="A107" t="s">
        <v>203</v>
      </c>
      <c r="B107" t="s">
        <v>204</v>
      </c>
      <c r="C107" s="2"/>
      <c r="D107" s="2"/>
      <c r="E107" s="2"/>
      <c r="F107" s="2"/>
      <c r="G107" s="2"/>
      <c r="H107" s="2">
        <v>0</v>
      </c>
      <c r="I107" s="2"/>
      <c r="J107" s="2">
        <v>0</v>
      </c>
      <c r="K107" s="2"/>
      <c r="L107">
        <v>0</v>
      </c>
      <c r="N107">
        <v>0</v>
      </c>
      <c r="P107">
        <v>0</v>
      </c>
      <c r="S107">
        <v>0</v>
      </c>
      <c r="V107">
        <v>0</v>
      </c>
      <c r="X107" s="2">
        <v>0</v>
      </c>
      <c r="Y107" s="2"/>
      <c r="Z107" s="2">
        <v>0</v>
      </c>
      <c r="AA107" s="2"/>
      <c r="AB107" s="2">
        <v>0</v>
      </c>
      <c r="AC107" s="20"/>
      <c r="AD107" s="2"/>
      <c r="AE107" s="2"/>
      <c r="AF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</row>
    <row r="108" spans="1:60" ht="12.75">
      <c r="A108" t="s">
        <v>205</v>
      </c>
      <c r="B108" t="s">
        <v>206</v>
      </c>
      <c r="C108" s="2"/>
      <c r="D108" s="2"/>
      <c r="E108" s="2"/>
      <c r="F108" s="2"/>
      <c r="G108" s="2"/>
      <c r="H108" s="2">
        <v>0</v>
      </c>
      <c r="I108" s="2"/>
      <c r="J108" s="2">
        <v>0</v>
      </c>
      <c r="K108" s="2"/>
      <c r="L108">
        <v>0</v>
      </c>
      <c r="N108">
        <v>0</v>
      </c>
      <c r="P108">
        <v>0</v>
      </c>
      <c r="S108">
        <v>0</v>
      </c>
      <c r="V108">
        <v>0</v>
      </c>
      <c r="X108" s="2">
        <v>0</v>
      </c>
      <c r="Y108" s="2"/>
      <c r="Z108" s="2">
        <v>0</v>
      </c>
      <c r="AA108" s="2"/>
      <c r="AB108" s="2">
        <v>0</v>
      </c>
      <c r="AC108" s="20"/>
      <c r="AD108" s="2"/>
      <c r="AE108" s="2"/>
      <c r="AF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</row>
    <row r="109" spans="1:60" ht="12.75">
      <c r="A109" t="s">
        <v>207</v>
      </c>
      <c r="B109" t="s">
        <v>208</v>
      </c>
      <c r="C109" s="2"/>
      <c r="D109" s="2"/>
      <c r="E109" s="2"/>
      <c r="F109" s="2"/>
      <c r="G109" s="2"/>
      <c r="H109" s="2">
        <v>0</v>
      </c>
      <c r="I109" s="2"/>
      <c r="J109" s="2">
        <v>0</v>
      </c>
      <c r="K109" s="2"/>
      <c r="L109">
        <v>0</v>
      </c>
      <c r="N109">
        <v>0</v>
      </c>
      <c r="P109">
        <v>0</v>
      </c>
      <c r="S109">
        <v>0</v>
      </c>
      <c r="V109">
        <v>0</v>
      </c>
      <c r="X109" s="2">
        <v>0</v>
      </c>
      <c r="Y109" s="2"/>
      <c r="Z109" s="2">
        <v>0</v>
      </c>
      <c r="AA109" s="2"/>
      <c r="AB109" s="2">
        <v>0</v>
      </c>
      <c r="AC109" s="20"/>
      <c r="AD109" s="2"/>
      <c r="AE109" s="2"/>
      <c r="AF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</row>
    <row r="110" spans="1:55" s="11" customFormat="1" ht="12.75">
      <c r="A110" s="29" t="s">
        <v>209</v>
      </c>
      <c r="B110" s="29" t="s">
        <v>210</v>
      </c>
      <c r="C110" s="28"/>
      <c r="D110" s="28"/>
      <c r="E110" s="28"/>
      <c r="F110" s="28"/>
      <c r="G110" s="28"/>
      <c r="H110" s="28">
        <v>0</v>
      </c>
      <c r="I110" s="28"/>
      <c r="J110" s="28">
        <v>0</v>
      </c>
      <c r="K110" s="28"/>
      <c r="L110" s="15">
        <v>0</v>
      </c>
      <c r="M110" s="15"/>
      <c r="N110" s="15">
        <v>0</v>
      </c>
      <c r="O110" s="15"/>
      <c r="P110" s="15">
        <v>0</v>
      </c>
      <c r="Q110" s="15"/>
      <c r="R110" s="15"/>
      <c r="S110" s="15">
        <v>0</v>
      </c>
      <c r="T110" s="15"/>
      <c r="U110" s="15"/>
      <c r="V110" s="15">
        <v>0</v>
      </c>
      <c r="W110" s="15"/>
      <c r="X110" s="15">
        <v>0</v>
      </c>
      <c r="Y110" s="15"/>
      <c r="Z110" s="15">
        <v>0</v>
      </c>
      <c r="AA110" s="15"/>
      <c r="AB110" s="15">
        <v>0</v>
      </c>
      <c r="AC110" s="14"/>
      <c r="AE110" s="28"/>
      <c r="AP110" s="15"/>
      <c r="AQ110" s="15"/>
      <c r="AS110" s="15"/>
      <c r="AT110" s="15"/>
      <c r="AW110" s="15"/>
      <c r="AX110" s="15"/>
      <c r="AY110" s="15"/>
      <c r="AZ110" s="15"/>
      <c r="BA110" s="15"/>
      <c r="BB110" s="15"/>
      <c r="BC110" s="15"/>
    </row>
    <row r="111" spans="1:60" s="11" customFormat="1" ht="12.75">
      <c r="A111" s="29" t="s">
        <v>211</v>
      </c>
      <c r="B111" s="29" t="s">
        <v>212</v>
      </c>
      <c r="C111" s="15"/>
      <c r="D111" s="15">
        <v>2</v>
      </c>
      <c r="E111" s="15">
        <v>1</v>
      </c>
      <c r="F111" s="15">
        <v>5</v>
      </c>
      <c r="G111" s="15">
        <v>4</v>
      </c>
      <c r="H111" s="15">
        <v>1</v>
      </c>
      <c r="I111" s="15">
        <v>1</v>
      </c>
      <c r="J111" s="15">
        <v>1</v>
      </c>
      <c r="K111" s="15"/>
      <c r="L111" s="15">
        <v>2</v>
      </c>
      <c r="M111" s="15">
        <v>2</v>
      </c>
      <c r="N111" s="15">
        <v>0</v>
      </c>
      <c r="O111" s="15"/>
      <c r="P111" s="15">
        <v>6</v>
      </c>
      <c r="Q111" s="15">
        <v>1</v>
      </c>
      <c r="R111" s="15"/>
      <c r="S111" s="15">
        <f>3+1</f>
        <v>4</v>
      </c>
      <c r="T111" s="15">
        <v>1</v>
      </c>
      <c r="U111" s="15">
        <v>4</v>
      </c>
      <c r="V111" s="15">
        <v>1</v>
      </c>
      <c r="W111" s="15">
        <v>2</v>
      </c>
      <c r="X111" s="15">
        <v>4</v>
      </c>
      <c r="Y111" s="15">
        <v>1</v>
      </c>
      <c r="Z111" s="15">
        <v>2</v>
      </c>
      <c r="AA111" s="15">
        <v>1</v>
      </c>
      <c r="AB111" s="15">
        <v>1</v>
      </c>
      <c r="AC111" s="16"/>
      <c r="AD111" s="6"/>
      <c r="AE111" s="15"/>
      <c r="AF111" s="6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</row>
    <row r="112" spans="1:60" s="11" customFormat="1" ht="12.75">
      <c r="A112" s="29" t="s">
        <v>213</v>
      </c>
      <c r="B112" s="29" t="s">
        <v>214</v>
      </c>
      <c r="C112" s="15">
        <v>7</v>
      </c>
      <c r="D112" s="15">
        <v>8</v>
      </c>
      <c r="E112" s="15">
        <v>22</v>
      </c>
      <c r="F112" s="15">
        <v>16</v>
      </c>
      <c r="G112" s="15">
        <v>32</v>
      </c>
      <c r="H112" s="15">
        <v>21</v>
      </c>
      <c r="I112" s="15">
        <v>23</v>
      </c>
      <c r="J112" s="15">
        <v>20</v>
      </c>
      <c r="K112" s="15">
        <v>33</v>
      </c>
      <c r="L112" s="15">
        <v>20</v>
      </c>
      <c r="M112" s="15">
        <v>15</v>
      </c>
      <c r="N112" s="15">
        <v>15</v>
      </c>
      <c r="O112" s="15">
        <v>24</v>
      </c>
      <c r="P112" s="15">
        <v>14</v>
      </c>
      <c r="Q112" s="15">
        <v>13</v>
      </c>
      <c r="R112" s="15">
        <v>13</v>
      </c>
      <c r="S112" s="15">
        <f>10+3</f>
        <v>13</v>
      </c>
      <c r="T112" s="15">
        <v>12</v>
      </c>
      <c r="U112" s="15">
        <v>20</v>
      </c>
      <c r="V112" s="15">
        <v>8</v>
      </c>
      <c r="W112" s="15">
        <v>13</v>
      </c>
      <c r="X112" s="15">
        <v>11</v>
      </c>
      <c r="Y112" s="15">
        <v>8</v>
      </c>
      <c r="Z112" s="15">
        <v>9</v>
      </c>
      <c r="AA112" s="15">
        <v>4</v>
      </c>
      <c r="AB112" s="15">
        <f>12+2</f>
        <v>14</v>
      </c>
      <c r="AC112" s="16">
        <v>24</v>
      </c>
      <c r="AD112" s="6"/>
      <c r="AE112" s="15">
        <v>15</v>
      </c>
      <c r="AF112" s="6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</row>
    <row r="113" spans="1:60" s="11" customFormat="1" ht="12.75">
      <c r="A113" s="29" t="s">
        <v>215</v>
      </c>
      <c r="B113" s="29" t="s">
        <v>216</v>
      </c>
      <c r="C113" s="15"/>
      <c r="D113" s="15"/>
      <c r="E113" s="15"/>
      <c r="F113" s="15"/>
      <c r="G113" s="15"/>
      <c r="H113" s="15">
        <v>0</v>
      </c>
      <c r="I113" s="15"/>
      <c r="J113" s="15">
        <v>0</v>
      </c>
      <c r="K113" s="15"/>
      <c r="L113" s="15">
        <v>0</v>
      </c>
      <c r="M113" s="15"/>
      <c r="N113" s="15">
        <v>0</v>
      </c>
      <c r="O113" s="15"/>
      <c r="P113" s="15">
        <v>0</v>
      </c>
      <c r="Q113" s="15"/>
      <c r="R113" s="15"/>
      <c r="S113" s="15">
        <v>0</v>
      </c>
      <c r="T113" s="15"/>
      <c r="U113" s="15"/>
      <c r="V113" s="15">
        <v>0</v>
      </c>
      <c r="W113" s="15">
        <v>1</v>
      </c>
      <c r="X113" s="15">
        <v>0</v>
      </c>
      <c r="Y113" s="15"/>
      <c r="Z113" s="15">
        <v>0</v>
      </c>
      <c r="AA113" s="15"/>
      <c r="AB113" s="15">
        <v>0</v>
      </c>
      <c r="AC113" s="3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</row>
    <row r="114" spans="1:60" s="11" customFormat="1" ht="12.75">
      <c r="A114" s="29" t="s">
        <v>217</v>
      </c>
      <c r="B114" s="29" t="s">
        <v>218</v>
      </c>
      <c r="C114" s="15"/>
      <c r="D114" s="15">
        <v>3</v>
      </c>
      <c r="E114" s="15">
        <v>7</v>
      </c>
      <c r="F114" s="15">
        <v>5</v>
      </c>
      <c r="G114" s="15">
        <v>15</v>
      </c>
      <c r="H114" s="15">
        <v>12</v>
      </c>
      <c r="I114" s="15">
        <v>3</v>
      </c>
      <c r="J114" s="15">
        <v>7</v>
      </c>
      <c r="K114" s="15">
        <v>16</v>
      </c>
      <c r="L114" s="15">
        <v>12</v>
      </c>
      <c r="M114" s="15">
        <v>12</v>
      </c>
      <c r="N114" s="15">
        <v>8</v>
      </c>
      <c r="O114" s="15">
        <v>11</v>
      </c>
      <c r="P114" s="15">
        <v>5</v>
      </c>
      <c r="Q114" s="15">
        <v>5</v>
      </c>
      <c r="R114" s="15">
        <v>6</v>
      </c>
      <c r="S114" s="15">
        <v>2</v>
      </c>
      <c r="T114" s="15">
        <v>7</v>
      </c>
      <c r="U114" s="15">
        <v>6</v>
      </c>
      <c r="V114" s="15">
        <v>2</v>
      </c>
      <c r="W114" s="15"/>
      <c r="X114" s="15">
        <v>6</v>
      </c>
      <c r="Y114" s="15">
        <v>1</v>
      </c>
      <c r="Z114" s="15">
        <v>2</v>
      </c>
      <c r="AA114" s="15">
        <v>3</v>
      </c>
      <c r="AB114" s="15">
        <f>2+2</f>
        <v>4</v>
      </c>
      <c r="AC114" s="16">
        <v>4</v>
      </c>
      <c r="AD114" s="6"/>
      <c r="AE114" s="15">
        <v>6</v>
      </c>
      <c r="AF114" s="6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</row>
    <row r="115" spans="1:60" s="11" customFormat="1" ht="12.75">
      <c r="A115" s="29" t="s">
        <v>219</v>
      </c>
      <c r="B115" s="29" t="s">
        <v>220</v>
      </c>
      <c r="C115" s="15"/>
      <c r="D115" s="15"/>
      <c r="E115" s="15"/>
      <c r="F115" s="15"/>
      <c r="G115" s="15">
        <v>1</v>
      </c>
      <c r="H115" s="15">
        <v>0</v>
      </c>
      <c r="I115" s="15"/>
      <c r="J115" s="15">
        <v>0</v>
      </c>
      <c r="K115" s="15"/>
      <c r="L115" s="15">
        <v>0</v>
      </c>
      <c r="M115" s="15"/>
      <c r="N115" s="15">
        <v>0</v>
      </c>
      <c r="O115" s="15"/>
      <c r="P115" s="15">
        <v>0</v>
      </c>
      <c r="Q115" s="15"/>
      <c r="R115" s="15"/>
      <c r="S115" s="15">
        <v>0</v>
      </c>
      <c r="T115" s="15"/>
      <c r="U115" s="15"/>
      <c r="V115" s="15">
        <v>0</v>
      </c>
      <c r="W115" s="15"/>
      <c r="X115" s="15">
        <v>0</v>
      </c>
      <c r="Y115" s="15"/>
      <c r="Z115" s="15">
        <v>0</v>
      </c>
      <c r="AA115" s="15"/>
      <c r="AB115" s="15">
        <v>0</v>
      </c>
      <c r="AC115" s="3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</row>
    <row r="116" spans="1:60" s="11" customFormat="1" ht="12.75">
      <c r="A116" s="29" t="s">
        <v>221</v>
      </c>
      <c r="B116" s="29" t="s">
        <v>222</v>
      </c>
      <c r="C116" s="15"/>
      <c r="D116" s="15"/>
      <c r="E116" s="15"/>
      <c r="F116" s="15"/>
      <c r="G116" s="15"/>
      <c r="H116" s="15">
        <v>0</v>
      </c>
      <c r="I116" s="15"/>
      <c r="J116" s="15">
        <v>0</v>
      </c>
      <c r="K116" s="15"/>
      <c r="L116" s="15">
        <v>0</v>
      </c>
      <c r="M116" s="15"/>
      <c r="N116" s="15">
        <v>0</v>
      </c>
      <c r="O116" s="15"/>
      <c r="P116" s="15">
        <v>0</v>
      </c>
      <c r="Q116" s="15"/>
      <c r="R116" s="15">
        <v>1</v>
      </c>
      <c r="S116" s="15">
        <v>0</v>
      </c>
      <c r="T116" s="15">
        <v>2</v>
      </c>
      <c r="U116" s="15"/>
      <c r="V116" s="15">
        <v>0</v>
      </c>
      <c r="W116" s="15"/>
      <c r="X116" s="15">
        <v>0</v>
      </c>
      <c r="Y116" s="15"/>
      <c r="Z116" s="15">
        <v>0</v>
      </c>
      <c r="AA116" s="15"/>
      <c r="AB116" s="15">
        <v>0</v>
      </c>
      <c r="AC116" s="3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</row>
    <row r="117" spans="1:60" s="11" customFormat="1" ht="12.75">
      <c r="A117" s="29" t="s">
        <v>223</v>
      </c>
      <c r="B117" s="29" t="s">
        <v>224</v>
      </c>
      <c r="C117" s="15"/>
      <c r="D117" s="15"/>
      <c r="E117" s="15"/>
      <c r="F117" s="15"/>
      <c r="G117" s="15"/>
      <c r="H117" s="15">
        <v>0</v>
      </c>
      <c r="I117" s="15"/>
      <c r="J117" s="15">
        <v>0</v>
      </c>
      <c r="K117" s="15"/>
      <c r="L117" s="15">
        <v>0</v>
      </c>
      <c r="M117" s="15"/>
      <c r="N117" s="15">
        <v>0</v>
      </c>
      <c r="O117" s="15"/>
      <c r="P117" s="15">
        <v>0</v>
      </c>
      <c r="Q117" s="15"/>
      <c r="R117" s="15"/>
      <c r="S117" s="15">
        <v>0</v>
      </c>
      <c r="T117" s="15"/>
      <c r="U117" s="15"/>
      <c r="V117" s="15">
        <v>0</v>
      </c>
      <c r="W117" s="15"/>
      <c r="X117" s="15">
        <v>0</v>
      </c>
      <c r="Y117" s="15"/>
      <c r="Z117" s="15">
        <v>0</v>
      </c>
      <c r="AA117" s="15"/>
      <c r="AB117" s="15">
        <v>0</v>
      </c>
      <c r="AC117" s="3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</row>
    <row r="118" spans="1:60" s="11" customFormat="1" ht="12.75">
      <c r="A118" s="29" t="s">
        <v>225</v>
      </c>
      <c r="B118" s="29" t="s">
        <v>226</v>
      </c>
      <c r="C118" s="15"/>
      <c r="D118" s="15"/>
      <c r="E118" s="15"/>
      <c r="F118" s="15"/>
      <c r="G118" s="15"/>
      <c r="H118" s="15">
        <v>0</v>
      </c>
      <c r="I118" s="15"/>
      <c r="J118" s="15">
        <v>0</v>
      </c>
      <c r="K118" s="15"/>
      <c r="L118" s="15">
        <v>0</v>
      </c>
      <c r="M118" s="15"/>
      <c r="N118" s="15">
        <v>0</v>
      </c>
      <c r="O118" s="15"/>
      <c r="P118" s="15">
        <v>0</v>
      </c>
      <c r="Q118" s="15"/>
      <c r="R118" s="15"/>
      <c r="S118" s="15">
        <v>0</v>
      </c>
      <c r="T118" s="15"/>
      <c r="U118" s="15"/>
      <c r="V118" s="15">
        <v>0</v>
      </c>
      <c r="W118" s="15"/>
      <c r="X118" s="15">
        <v>0</v>
      </c>
      <c r="Y118" s="15"/>
      <c r="Z118" s="15">
        <v>0</v>
      </c>
      <c r="AA118" s="15"/>
      <c r="AB118" s="15">
        <v>0</v>
      </c>
      <c r="AC118" s="3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</row>
    <row r="119" spans="1:60" s="11" customFormat="1" ht="12.75">
      <c r="A119" s="29" t="s">
        <v>227</v>
      </c>
      <c r="B119" s="29" t="s">
        <v>228</v>
      </c>
      <c r="C119" s="15"/>
      <c r="D119" s="15"/>
      <c r="E119" s="15"/>
      <c r="F119" s="15"/>
      <c r="G119" s="15"/>
      <c r="H119" s="15">
        <v>0</v>
      </c>
      <c r="I119" s="15"/>
      <c r="J119" s="15">
        <v>0</v>
      </c>
      <c r="K119" s="15"/>
      <c r="L119" s="15">
        <v>0</v>
      </c>
      <c r="M119" s="15"/>
      <c r="N119" s="15">
        <v>0</v>
      </c>
      <c r="O119" s="15"/>
      <c r="P119" s="15">
        <v>0</v>
      </c>
      <c r="Q119" s="15"/>
      <c r="R119" s="15"/>
      <c r="S119" s="15">
        <v>0</v>
      </c>
      <c r="T119" s="15"/>
      <c r="U119" s="15"/>
      <c r="V119" s="15">
        <v>0</v>
      </c>
      <c r="W119" s="15"/>
      <c r="X119" s="15">
        <v>0</v>
      </c>
      <c r="Y119" s="15"/>
      <c r="Z119" s="15">
        <v>0</v>
      </c>
      <c r="AA119" s="15"/>
      <c r="AB119" s="15">
        <v>0</v>
      </c>
      <c r="AC119" s="3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</row>
    <row r="120" spans="1:60" s="11" customFormat="1" ht="12.75">
      <c r="A120" s="29" t="s">
        <v>229</v>
      </c>
      <c r="B120" s="29" t="s">
        <v>230</v>
      </c>
      <c r="C120" s="15">
        <v>1</v>
      </c>
      <c r="D120" s="15"/>
      <c r="E120" s="15">
        <v>5</v>
      </c>
      <c r="F120" s="15">
        <v>2</v>
      </c>
      <c r="G120" s="15">
        <v>3</v>
      </c>
      <c r="H120" s="15">
        <v>1</v>
      </c>
      <c r="I120" s="15">
        <v>2</v>
      </c>
      <c r="J120" s="15">
        <v>1</v>
      </c>
      <c r="K120" s="15">
        <v>6</v>
      </c>
      <c r="L120" s="15">
        <v>0</v>
      </c>
      <c r="M120" s="15">
        <v>3</v>
      </c>
      <c r="N120" s="15">
        <v>2</v>
      </c>
      <c r="O120" s="15">
        <v>3</v>
      </c>
      <c r="P120" s="15">
        <v>3</v>
      </c>
      <c r="Q120" s="15">
        <v>2</v>
      </c>
      <c r="R120" s="15"/>
      <c r="S120" s="15">
        <v>2</v>
      </c>
      <c r="T120" s="15"/>
      <c r="U120" s="15">
        <v>2</v>
      </c>
      <c r="V120" s="15">
        <v>1</v>
      </c>
      <c r="W120" s="15"/>
      <c r="X120" s="15">
        <v>3</v>
      </c>
      <c r="Y120" s="15">
        <v>1</v>
      </c>
      <c r="Z120" s="15">
        <v>0</v>
      </c>
      <c r="AA120" s="15"/>
      <c r="AB120" s="15">
        <f>1+1</f>
        <v>2</v>
      </c>
      <c r="AC120" s="35">
        <v>1</v>
      </c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</row>
    <row r="121" spans="1:60" s="11" customFormat="1" ht="12.75">
      <c r="A121" s="29" t="s">
        <v>231</v>
      </c>
      <c r="B121" s="29" t="s">
        <v>232</v>
      </c>
      <c r="C121" s="15"/>
      <c r="D121" s="15"/>
      <c r="E121" s="15"/>
      <c r="F121" s="15"/>
      <c r="G121" s="15"/>
      <c r="H121" s="15">
        <v>0</v>
      </c>
      <c r="I121" s="15"/>
      <c r="J121" s="15">
        <v>0</v>
      </c>
      <c r="K121" s="15"/>
      <c r="L121" s="15">
        <v>0</v>
      </c>
      <c r="M121" s="15"/>
      <c r="N121" s="15">
        <v>0</v>
      </c>
      <c r="O121" s="15"/>
      <c r="P121" s="15">
        <v>0</v>
      </c>
      <c r="Q121" s="15"/>
      <c r="R121" s="15"/>
      <c r="S121" s="15">
        <v>0</v>
      </c>
      <c r="T121" s="15"/>
      <c r="U121" s="15"/>
      <c r="V121" s="15">
        <v>0</v>
      </c>
      <c r="W121" s="15"/>
      <c r="X121" s="15">
        <v>0</v>
      </c>
      <c r="Y121" s="15"/>
      <c r="Z121" s="15">
        <v>0</v>
      </c>
      <c r="AA121" s="15"/>
      <c r="AB121" s="15">
        <v>0</v>
      </c>
      <c r="AC121" s="3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</row>
    <row r="122" spans="1:60" s="11" customFormat="1" ht="12.75">
      <c r="A122" s="29" t="s">
        <v>233</v>
      </c>
      <c r="B122" s="29" t="s">
        <v>234</v>
      </c>
      <c r="C122" s="15"/>
      <c r="D122" s="15"/>
      <c r="E122" s="15"/>
      <c r="F122" s="15"/>
      <c r="G122" s="15"/>
      <c r="H122" s="15">
        <v>0</v>
      </c>
      <c r="I122" s="15"/>
      <c r="J122" s="15">
        <v>0</v>
      </c>
      <c r="K122" s="15"/>
      <c r="L122" s="15">
        <v>0</v>
      </c>
      <c r="M122" s="15"/>
      <c r="N122" s="15">
        <v>0</v>
      </c>
      <c r="O122" s="15"/>
      <c r="P122" s="15">
        <v>0</v>
      </c>
      <c r="Q122" s="15"/>
      <c r="R122" s="15"/>
      <c r="S122" s="15">
        <v>0</v>
      </c>
      <c r="T122" s="15"/>
      <c r="U122" s="15"/>
      <c r="V122" s="15">
        <v>0</v>
      </c>
      <c r="W122" s="15"/>
      <c r="X122" s="15">
        <v>0</v>
      </c>
      <c r="Y122" s="15"/>
      <c r="Z122" s="15">
        <v>0</v>
      </c>
      <c r="AA122" s="15"/>
      <c r="AB122" s="15">
        <v>0</v>
      </c>
      <c r="AC122" s="3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</row>
    <row r="123" spans="1:60" s="11" customFormat="1" ht="12.75">
      <c r="A123" s="29" t="s">
        <v>235</v>
      </c>
      <c r="B123" s="29" t="s">
        <v>236</v>
      </c>
      <c r="C123" s="15"/>
      <c r="D123" s="15"/>
      <c r="E123" s="15"/>
      <c r="F123" s="15"/>
      <c r="G123" s="15"/>
      <c r="H123" s="15">
        <v>0</v>
      </c>
      <c r="I123" s="15"/>
      <c r="J123" s="15">
        <v>0</v>
      </c>
      <c r="K123" s="15"/>
      <c r="L123" s="15">
        <v>0</v>
      </c>
      <c r="M123" s="15"/>
      <c r="N123" s="15">
        <v>0</v>
      </c>
      <c r="O123" s="15"/>
      <c r="P123" s="15">
        <v>0</v>
      </c>
      <c r="Q123" s="15"/>
      <c r="R123" s="15"/>
      <c r="S123" s="15">
        <v>0</v>
      </c>
      <c r="T123" s="15"/>
      <c r="U123" s="15"/>
      <c r="V123" s="15">
        <v>0</v>
      </c>
      <c r="W123" s="15"/>
      <c r="X123" s="15">
        <v>0</v>
      </c>
      <c r="Y123" s="15"/>
      <c r="Z123" s="15">
        <v>0</v>
      </c>
      <c r="AA123" s="15"/>
      <c r="AB123" s="15">
        <v>0</v>
      </c>
      <c r="AC123" s="3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</row>
    <row r="124" spans="1:55" s="11" customFormat="1" ht="12.75">
      <c r="A124" s="29" t="s">
        <v>237</v>
      </c>
      <c r="B124" s="29" t="s">
        <v>238</v>
      </c>
      <c r="C124" s="15"/>
      <c r="D124" s="15"/>
      <c r="E124" s="15"/>
      <c r="F124" s="15"/>
      <c r="G124" s="15"/>
      <c r="H124" s="15">
        <v>0</v>
      </c>
      <c r="I124" s="15"/>
      <c r="J124" s="15">
        <v>0</v>
      </c>
      <c r="K124" s="15"/>
      <c r="L124" s="15">
        <v>0</v>
      </c>
      <c r="M124" s="15"/>
      <c r="N124" s="15">
        <v>0</v>
      </c>
      <c r="O124" s="15"/>
      <c r="P124" s="15">
        <v>0</v>
      </c>
      <c r="Q124" s="15"/>
      <c r="R124" s="15"/>
      <c r="S124" s="15">
        <v>0</v>
      </c>
      <c r="T124" s="15"/>
      <c r="U124" s="15"/>
      <c r="V124" s="15">
        <v>0</v>
      </c>
      <c r="W124" s="15"/>
      <c r="X124" s="15">
        <v>0</v>
      </c>
      <c r="Y124" s="15"/>
      <c r="Z124" s="15">
        <v>0</v>
      </c>
      <c r="AA124" s="15"/>
      <c r="AB124" s="15">
        <v>0</v>
      </c>
      <c r="AC124" s="14"/>
      <c r="AE124" s="15"/>
      <c r="AP124" s="15"/>
      <c r="AQ124" s="15"/>
      <c r="AS124" s="15"/>
      <c r="AT124" s="15"/>
      <c r="AW124" s="15"/>
      <c r="AX124" s="15"/>
      <c r="AY124" s="15"/>
      <c r="AZ124" s="15"/>
      <c r="BA124" s="15"/>
      <c r="BB124" s="15"/>
      <c r="BC124" s="15"/>
    </row>
    <row r="125" spans="1:60" s="11" customFormat="1" ht="12.75">
      <c r="A125" s="29" t="s">
        <v>239</v>
      </c>
      <c r="B125" s="29" t="s">
        <v>240</v>
      </c>
      <c r="C125" s="15">
        <v>19</v>
      </c>
      <c r="D125" s="15">
        <v>47</v>
      </c>
      <c r="E125" s="15">
        <v>151</v>
      </c>
      <c r="F125" s="15">
        <v>39</v>
      </c>
      <c r="G125" s="15">
        <v>65</v>
      </c>
      <c r="H125" s="15">
        <v>21</v>
      </c>
      <c r="I125" s="15">
        <v>80</v>
      </c>
      <c r="J125" s="15">
        <v>47</v>
      </c>
      <c r="K125" s="15">
        <v>34</v>
      </c>
      <c r="L125" s="15">
        <v>36</v>
      </c>
      <c r="M125" s="15">
        <v>111</v>
      </c>
      <c r="N125" s="15">
        <v>47</v>
      </c>
      <c r="O125" s="15">
        <v>26</v>
      </c>
      <c r="P125" s="15">
        <v>112</v>
      </c>
      <c r="Q125" s="15">
        <v>54</v>
      </c>
      <c r="R125" s="15">
        <v>13</v>
      </c>
      <c r="S125" s="15">
        <f>33+17</f>
        <v>50</v>
      </c>
      <c r="T125" s="15">
        <v>26</v>
      </c>
      <c r="U125" s="15">
        <v>10</v>
      </c>
      <c r="V125" s="15">
        <v>12</v>
      </c>
      <c r="W125" s="15">
        <v>12</v>
      </c>
      <c r="X125" s="15">
        <v>82</v>
      </c>
      <c r="Y125" s="15">
        <v>9</v>
      </c>
      <c r="Z125" s="15">
        <v>22</v>
      </c>
      <c r="AA125" s="15">
        <v>13</v>
      </c>
      <c r="AB125" s="15">
        <f>23+11</f>
        <v>34</v>
      </c>
      <c r="AC125" s="16">
        <v>48</v>
      </c>
      <c r="AD125" s="6"/>
      <c r="AE125" s="15">
        <v>21</v>
      </c>
      <c r="AF125" s="6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</row>
    <row r="126" spans="1:60" s="11" customFormat="1" ht="12.75">
      <c r="A126" s="29" t="s">
        <v>241</v>
      </c>
      <c r="B126" s="29" t="s">
        <v>242</v>
      </c>
      <c r="C126" s="15">
        <v>3</v>
      </c>
      <c r="D126" s="15">
        <v>2</v>
      </c>
      <c r="E126" s="15">
        <v>4</v>
      </c>
      <c r="F126" s="15">
        <v>2</v>
      </c>
      <c r="G126" s="15">
        <v>8</v>
      </c>
      <c r="H126" s="15">
        <v>1</v>
      </c>
      <c r="I126" s="15">
        <v>5</v>
      </c>
      <c r="J126" s="15">
        <v>3</v>
      </c>
      <c r="K126" s="15">
        <v>1</v>
      </c>
      <c r="L126" s="15">
        <v>6</v>
      </c>
      <c r="M126" s="15">
        <v>5</v>
      </c>
      <c r="N126" s="15">
        <v>2</v>
      </c>
      <c r="O126" s="15">
        <v>2</v>
      </c>
      <c r="P126" s="15">
        <v>1</v>
      </c>
      <c r="Q126" s="15">
        <v>6</v>
      </c>
      <c r="R126" s="15">
        <v>2</v>
      </c>
      <c r="S126" s="15">
        <f>6+3</f>
        <v>9</v>
      </c>
      <c r="T126" s="15">
        <v>1</v>
      </c>
      <c r="U126" s="15">
        <v>3</v>
      </c>
      <c r="V126" s="15">
        <v>1</v>
      </c>
      <c r="W126" s="15">
        <v>1</v>
      </c>
      <c r="X126" s="15">
        <v>7</v>
      </c>
      <c r="Y126" s="15">
        <v>2</v>
      </c>
      <c r="Z126" s="15">
        <v>3</v>
      </c>
      <c r="AA126" s="15"/>
      <c r="AB126" s="15">
        <v>4</v>
      </c>
      <c r="AC126" s="35"/>
      <c r="AD126" s="15"/>
      <c r="AE126" s="15">
        <v>2</v>
      </c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</row>
    <row r="127" spans="1:60" s="11" customFormat="1" ht="12.75">
      <c r="A127" s="29" t="s">
        <v>243</v>
      </c>
      <c r="B127" s="29" t="s">
        <v>244</v>
      </c>
      <c r="C127" s="15"/>
      <c r="D127" s="15"/>
      <c r="E127" s="15"/>
      <c r="F127" s="15"/>
      <c r="G127" s="15"/>
      <c r="H127" s="15">
        <v>0</v>
      </c>
      <c r="I127" s="15"/>
      <c r="J127" s="15">
        <v>0</v>
      </c>
      <c r="K127" s="15"/>
      <c r="L127" s="15">
        <v>0</v>
      </c>
      <c r="M127" s="15"/>
      <c r="N127" s="15">
        <v>0</v>
      </c>
      <c r="O127" s="15"/>
      <c r="P127" s="15">
        <v>0</v>
      </c>
      <c r="Q127" s="15"/>
      <c r="R127" s="15"/>
      <c r="S127" s="15">
        <v>0</v>
      </c>
      <c r="T127" s="15"/>
      <c r="U127" s="15"/>
      <c r="V127" s="15">
        <v>0</v>
      </c>
      <c r="W127" s="15"/>
      <c r="X127" s="15">
        <v>0</v>
      </c>
      <c r="Y127" s="15"/>
      <c r="Z127" s="15">
        <v>0</v>
      </c>
      <c r="AA127" s="15"/>
      <c r="AB127" s="15">
        <v>0</v>
      </c>
      <c r="AC127" s="3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</row>
    <row r="128" spans="1:60" s="11" customFormat="1" ht="12.75">
      <c r="A128" s="29" t="s">
        <v>245</v>
      </c>
      <c r="B128" s="29" t="s">
        <v>246</v>
      </c>
      <c r="C128" s="15"/>
      <c r="D128" s="15"/>
      <c r="E128" s="15"/>
      <c r="F128" s="15"/>
      <c r="G128" s="15"/>
      <c r="H128" s="15">
        <v>0</v>
      </c>
      <c r="I128" s="15"/>
      <c r="J128" s="15">
        <v>0</v>
      </c>
      <c r="K128" s="15"/>
      <c r="L128" s="15">
        <v>0</v>
      </c>
      <c r="M128" s="15"/>
      <c r="N128" s="15">
        <v>0</v>
      </c>
      <c r="O128" s="15"/>
      <c r="P128" s="15">
        <v>0</v>
      </c>
      <c r="Q128" s="15"/>
      <c r="R128" s="15"/>
      <c r="S128" s="15">
        <v>0</v>
      </c>
      <c r="T128" s="15"/>
      <c r="U128" s="15"/>
      <c r="V128" s="15">
        <v>0</v>
      </c>
      <c r="W128" s="15"/>
      <c r="X128" s="15">
        <v>0</v>
      </c>
      <c r="Y128" s="15"/>
      <c r="Z128" s="15">
        <v>0</v>
      </c>
      <c r="AA128" s="15"/>
      <c r="AB128" s="15">
        <v>0</v>
      </c>
      <c r="AC128" s="3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</row>
    <row r="129" spans="1:60" s="11" customFormat="1" ht="12.75">
      <c r="A129" s="29" t="s">
        <v>247</v>
      </c>
      <c r="B129" s="29" t="s">
        <v>248</v>
      </c>
      <c r="C129" s="15"/>
      <c r="D129" s="15"/>
      <c r="E129" s="15"/>
      <c r="F129" s="15"/>
      <c r="G129" s="15"/>
      <c r="H129" s="15">
        <v>0</v>
      </c>
      <c r="I129" s="15"/>
      <c r="J129" s="15">
        <v>0</v>
      </c>
      <c r="K129" s="15"/>
      <c r="L129" s="15">
        <v>0</v>
      </c>
      <c r="M129" s="15"/>
      <c r="N129" s="15">
        <v>0</v>
      </c>
      <c r="O129" s="15"/>
      <c r="P129" s="15">
        <v>0</v>
      </c>
      <c r="Q129" s="15"/>
      <c r="R129" s="15"/>
      <c r="S129" s="15">
        <v>0</v>
      </c>
      <c r="T129" s="15"/>
      <c r="U129" s="15"/>
      <c r="V129" s="15">
        <v>0</v>
      </c>
      <c r="W129" s="15"/>
      <c r="X129" s="15">
        <v>0</v>
      </c>
      <c r="Y129" s="15"/>
      <c r="Z129" s="15">
        <v>0</v>
      </c>
      <c r="AA129" s="15"/>
      <c r="AB129" s="15">
        <v>0</v>
      </c>
      <c r="AC129" s="3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</row>
    <row r="130" spans="1:60" s="11" customFormat="1" ht="12.75">
      <c r="A130" s="29" t="s">
        <v>249</v>
      </c>
      <c r="B130" s="29" t="s">
        <v>250</v>
      </c>
      <c r="C130" s="15"/>
      <c r="D130" s="15"/>
      <c r="E130" s="15"/>
      <c r="F130" s="15"/>
      <c r="G130" s="15"/>
      <c r="H130" s="15">
        <v>0</v>
      </c>
      <c r="I130" s="15"/>
      <c r="J130" s="15">
        <v>0</v>
      </c>
      <c r="K130" s="15"/>
      <c r="L130" s="15">
        <v>0</v>
      </c>
      <c r="M130" s="15"/>
      <c r="N130" s="15">
        <v>0</v>
      </c>
      <c r="O130" s="15"/>
      <c r="P130" s="15">
        <v>0</v>
      </c>
      <c r="Q130" s="15"/>
      <c r="R130" s="15"/>
      <c r="S130" s="15">
        <v>0</v>
      </c>
      <c r="T130" s="15"/>
      <c r="U130" s="15"/>
      <c r="V130" s="15">
        <v>0</v>
      </c>
      <c r="W130" s="15"/>
      <c r="X130" s="15">
        <v>0</v>
      </c>
      <c r="Y130" s="15"/>
      <c r="Z130" s="15">
        <v>0</v>
      </c>
      <c r="AA130" s="15"/>
      <c r="AB130" s="15">
        <v>0</v>
      </c>
      <c r="AC130" s="3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</row>
    <row r="131" spans="1:60" s="11" customFormat="1" ht="12.75">
      <c r="A131" s="29" t="s">
        <v>251</v>
      </c>
      <c r="B131" s="29" t="s">
        <v>252</v>
      </c>
      <c r="C131" s="15"/>
      <c r="D131" s="15"/>
      <c r="E131" s="15"/>
      <c r="F131" s="15"/>
      <c r="G131" s="15"/>
      <c r="H131" s="15">
        <v>0</v>
      </c>
      <c r="I131" s="15"/>
      <c r="J131" s="15">
        <v>0</v>
      </c>
      <c r="K131" s="15"/>
      <c r="L131" s="15">
        <v>0</v>
      </c>
      <c r="M131" s="15"/>
      <c r="N131" s="15">
        <v>0</v>
      </c>
      <c r="O131" s="15"/>
      <c r="P131" s="15">
        <v>0</v>
      </c>
      <c r="Q131" s="15"/>
      <c r="R131" s="15"/>
      <c r="S131" s="15">
        <v>0</v>
      </c>
      <c r="T131" s="15"/>
      <c r="U131" s="15"/>
      <c r="V131" s="15">
        <v>0</v>
      </c>
      <c r="W131" s="15"/>
      <c r="X131" s="15">
        <v>0</v>
      </c>
      <c r="Y131" s="15"/>
      <c r="Z131" s="15">
        <v>0</v>
      </c>
      <c r="AA131" s="15"/>
      <c r="AB131" s="15">
        <v>0</v>
      </c>
      <c r="AC131" s="3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</row>
    <row r="132" spans="1:60" s="11" customFormat="1" ht="12.75">
      <c r="A132" s="29" t="s">
        <v>253</v>
      </c>
      <c r="B132" s="29" t="s">
        <v>254</v>
      </c>
      <c r="C132" s="15"/>
      <c r="D132" s="15">
        <v>2</v>
      </c>
      <c r="E132" s="15"/>
      <c r="F132" s="15"/>
      <c r="G132" s="15"/>
      <c r="H132" s="15">
        <v>0</v>
      </c>
      <c r="I132" s="15"/>
      <c r="J132" s="15">
        <v>1</v>
      </c>
      <c r="K132" s="15"/>
      <c r="L132" s="15">
        <v>0</v>
      </c>
      <c r="M132" s="15"/>
      <c r="N132" s="15">
        <v>0</v>
      </c>
      <c r="O132" s="15"/>
      <c r="P132" s="15">
        <v>0</v>
      </c>
      <c r="Q132" s="15"/>
      <c r="R132" s="15"/>
      <c r="S132" s="15">
        <v>0</v>
      </c>
      <c r="T132" s="15"/>
      <c r="U132" s="15"/>
      <c r="V132" s="15">
        <v>0</v>
      </c>
      <c r="W132" s="15"/>
      <c r="X132" s="15">
        <v>0</v>
      </c>
      <c r="Y132" s="15"/>
      <c r="Z132" s="15">
        <v>0</v>
      </c>
      <c r="AA132" s="15"/>
      <c r="AB132" s="15">
        <v>0</v>
      </c>
      <c r="AC132" s="35">
        <v>1</v>
      </c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</row>
    <row r="133" spans="1:60" s="11" customFormat="1" ht="12.75">
      <c r="A133" s="29" t="s">
        <v>255</v>
      </c>
      <c r="B133" s="29" t="s">
        <v>256</v>
      </c>
      <c r="C133" s="15"/>
      <c r="D133" s="15"/>
      <c r="E133" s="15"/>
      <c r="F133" s="15"/>
      <c r="G133" s="15"/>
      <c r="H133" s="15">
        <v>0</v>
      </c>
      <c r="I133" s="15"/>
      <c r="J133" s="15">
        <v>0</v>
      </c>
      <c r="K133" s="15"/>
      <c r="L133" s="15">
        <v>0</v>
      </c>
      <c r="M133" s="15"/>
      <c r="N133" s="15">
        <v>0</v>
      </c>
      <c r="O133" s="15"/>
      <c r="P133" s="15">
        <v>0</v>
      </c>
      <c r="Q133" s="15"/>
      <c r="R133" s="15"/>
      <c r="S133" s="15">
        <v>0</v>
      </c>
      <c r="T133" s="15"/>
      <c r="U133" s="15"/>
      <c r="V133" s="15">
        <v>0</v>
      </c>
      <c r="W133" s="15"/>
      <c r="X133" s="15">
        <v>0</v>
      </c>
      <c r="Y133" s="15"/>
      <c r="Z133" s="15">
        <v>0</v>
      </c>
      <c r="AA133" s="15"/>
      <c r="AB133" s="15">
        <v>0</v>
      </c>
      <c r="AC133" s="3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</row>
    <row r="134" spans="1:60" s="11" customFormat="1" ht="12.75">
      <c r="A134" s="29" t="s">
        <v>257</v>
      </c>
      <c r="B134" s="29" t="s">
        <v>258</v>
      </c>
      <c r="C134" s="15"/>
      <c r="D134" s="15"/>
      <c r="E134" s="15"/>
      <c r="F134" s="15"/>
      <c r="G134" s="15"/>
      <c r="H134" s="15">
        <v>0</v>
      </c>
      <c r="I134" s="15"/>
      <c r="J134" s="15">
        <v>0</v>
      </c>
      <c r="K134" s="15"/>
      <c r="L134" s="15">
        <v>0</v>
      </c>
      <c r="M134" s="15"/>
      <c r="N134" s="15">
        <v>0</v>
      </c>
      <c r="O134" s="15"/>
      <c r="P134" s="15">
        <v>0</v>
      </c>
      <c r="Q134" s="15"/>
      <c r="R134" s="15"/>
      <c r="S134" s="15">
        <v>0</v>
      </c>
      <c r="T134" s="15"/>
      <c r="U134" s="15"/>
      <c r="V134" s="15">
        <v>0</v>
      </c>
      <c r="W134" s="15"/>
      <c r="X134" s="15">
        <v>0</v>
      </c>
      <c r="Y134" s="15"/>
      <c r="Z134" s="15">
        <v>0</v>
      </c>
      <c r="AA134" s="15"/>
      <c r="AB134" s="15">
        <v>0</v>
      </c>
      <c r="AC134" s="3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</row>
    <row r="135" spans="1:60" s="11" customFormat="1" ht="12.75">
      <c r="A135" s="29" t="s">
        <v>259</v>
      </c>
      <c r="B135" s="29" t="s">
        <v>260</v>
      </c>
      <c r="C135" s="15"/>
      <c r="D135" s="15"/>
      <c r="E135" s="15"/>
      <c r="F135" s="15"/>
      <c r="G135" s="15"/>
      <c r="H135" s="15">
        <v>0</v>
      </c>
      <c r="I135" s="15"/>
      <c r="J135" s="15">
        <v>0</v>
      </c>
      <c r="K135" s="15"/>
      <c r="L135" s="15">
        <v>0</v>
      </c>
      <c r="M135" s="15"/>
      <c r="N135" s="15">
        <v>0</v>
      </c>
      <c r="O135" s="15"/>
      <c r="P135" s="15">
        <v>0</v>
      </c>
      <c r="Q135" s="15"/>
      <c r="R135" s="15"/>
      <c r="S135" s="15">
        <v>0</v>
      </c>
      <c r="T135" s="15"/>
      <c r="U135" s="15"/>
      <c r="V135" s="15">
        <v>0</v>
      </c>
      <c r="W135" s="15"/>
      <c r="X135" s="15">
        <v>0</v>
      </c>
      <c r="Y135" s="15"/>
      <c r="Z135" s="15">
        <v>0</v>
      </c>
      <c r="AA135" s="15"/>
      <c r="AB135" s="15">
        <v>0</v>
      </c>
      <c r="AC135" s="3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</row>
    <row r="136" spans="1:60" ht="12.75">
      <c r="A136" s="13" t="s">
        <v>261</v>
      </c>
      <c r="B136" s="13" t="s">
        <v>262</v>
      </c>
      <c r="C136" s="15"/>
      <c r="D136" s="15"/>
      <c r="E136" s="15"/>
      <c r="F136" s="15"/>
      <c r="G136" s="15"/>
      <c r="H136" s="15">
        <v>0</v>
      </c>
      <c r="I136" s="15"/>
      <c r="J136" s="15">
        <v>0</v>
      </c>
      <c r="K136" s="15"/>
      <c r="L136" s="15">
        <v>0</v>
      </c>
      <c r="M136" s="15"/>
      <c r="N136" s="15">
        <v>0</v>
      </c>
      <c r="O136" s="15"/>
      <c r="P136" s="15">
        <v>0</v>
      </c>
      <c r="Q136" s="15"/>
      <c r="R136" s="15"/>
      <c r="S136" s="15">
        <v>0</v>
      </c>
      <c r="T136" s="15"/>
      <c r="U136" s="15"/>
      <c r="V136" s="15">
        <v>0</v>
      </c>
      <c r="W136" s="15"/>
      <c r="X136" s="15">
        <v>0</v>
      </c>
      <c r="Y136" s="15"/>
      <c r="Z136" s="15">
        <v>0</v>
      </c>
      <c r="AA136" s="15"/>
      <c r="AB136" s="15">
        <v>0</v>
      </c>
      <c r="AC136" s="20"/>
      <c r="AD136" s="2"/>
      <c r="AE136" s="15"/>
      <c r="AF136" s="2"/>
      <c r="AH136" s="2"/>
      <c r="AI136" s="2"/>
      <c r="AJ136" s="2"/>
      <c r="AK136" s="2"/>
      <c r="AL136" s="2"/>
      <c r="AM136" s="2"/>
      <c r="AN136" s="2"/>
      <c r="AO136" s="2"/>
      <c r="AP136" s="28"/>
      <c r="AQ136" s="28"/>
      <c r="AR136" s="2"/>
      <c r="AS136" s="28"/>
      <c r="AT136" s="2"/>
      <c r="AU136" s="2"/>
      <c r="AV136" s="2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</row>
    <row r="137" spans="1:60" ht="12.75">
      <c r="A137" s="13" t="s">
        <v>263</v>
      </c>
      <c r="B137" s="13" t="s">
        <v>264</v>
      </c>
      <c r="C137" s="15"/>
      <c r="D137" s="15"/>
      <c r="E137" s="15"/>
      <c r="F137" s="15"/>
      <c r="G137" s="15"/>
      <c r="H137" s="15">
        <v>0</v>
      </c>
      <c r="I137" s="15"/>
      <c r="J137" s="15">
        <v>0</v>
      </c>
      <c r="K137" s="15"/>
      <c r="L137" s="15">
        <v>0</v>
      </c>
      <c r="M137" s="15"/>
      <c r="N137" s="15">
        <v>0</v>
      </c>
      <c r="O137" s="15"/>
      <c r="P137" s="15">
        <v>0</v>
      </c>
      <c r="Q137" s="15"/>
      <c r="R137" s="15"/>
      <c r="S137" s="15">
        <v>0</v>
      </c>
      <c r="T137" s="15"/>
      <c r="U137" s="15"/>
      <c r="V137" s="15">
        <v>0</v>
      </c>
      <c r="W137" s="15"/>
      <c r="X137" s="15">
        <v>0</v>
      </c>
      <c r="Y137" s="15"/>
      <c r="Z137" s="15">
        <v>0</v>
      </c>
      <c r="AA137" s="15"/>
      <c r="AB137" s="15">
        <v>0</v>
      </c>
      <c r="AC137" s="20"/>
      <c r="AD137" s="2"/>
      <c r="AE137" s="15"/>
      <c r="AF137" s="2"/>
      <c r="AH137" s="2"/>
      <c r="AI137" s="2"/>
      <c r="AJ137" s="2"/>
      <c r="AK137" s="2"/>
      <c r="AL137" s="2"/>
      <c r="AM137" s="2"/>
      <c r="AN137" s="2"/>
      <c r="AO137" s="2"/>
      <c r="AP137" s="28"/>
      <c r="AQ137" s="28"/>
      <c r="AR137" s="2"/>
      <c r="AS137" s="28"/>
      <c r="AT137" s="2"/>
      <c r="AU137" s="2"/>
      <c r="AV137" s="2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</row>
    <row r="138" spans="1:60" ht="12.75">
      <c r="A138" s="13" t="s">
        <v>265</v>
      </c>
      <c r="B138" s="13" t="s">
        <v>266</v>
      </c>
      <c r="C138" s="15"/>
      <c r="D138" s="15"/>
      <c r="E138" s="15"/>
      <c r="F138" s="15"/>
      <c r="G138" s="15"/>
      <c r="H138" s="15">
        <v>0</v>
      </c>
      <c r="I138" s="15"/>
      <c r="J138" s="15">
        <v>0</v>
      </c>
      <c r="K138" s="15"/>
      <c r="L138" s="15">
        <v>0</v>
      </c>
      <c r="M138" s="15"/>
      <c r="N138" s="15">
        <v>0</v>
      </c>
      <c r="O138" s="15"/>
      <c r="P138" s="15">
        <v>0</v>
      </c>
      <c r="Q138" s="15"/>
      <c r="R138" s="15"/>
      <c r="S138" s="15">
        <v>0</v>
      </c>
      <c r="T138" s="15"/>
      <c r="U138" s="15"/>
      <c r="V138" s="15">
        <v>0</v>
      </c>
      <c r="W138" s="15"/>
      <c r="X138" s="15">
        <v>0</v>
      </c>
      <c r="Y138" s="15"/>
      <c r="Z138" s="15">
        <v>0</v>
      </c>
      <c r="AA138" s="15"/>
      <c r="AB138" s="15">
        <v>0</v>
      </c>
      <c r="AC138" s="20"/>
      <c r="AD138" s="2"/>
      <c r="AE138" s="15"/>
      <c r="AF138" s="2"/>
      <c r="AH138" s="2"/>
      <c r="AI138" s="2"/>
      <c r="AJ138" s="2"/>
      <c r="AK138" s="2"/>
      <c r="AL138" s="2"/>
      <c r="AM138" s="2"/>
      <c r="AN138" s="2"/>
      <c r="AO138" s="2"/>
      <c r="AP138" s="28"/>
      <c r="AQ138" s="28"/>
      <c r="AR138" s="2"/>
      <c r="AS138" s="28"/>
      <c r="AT138" s="2"/>
      <c r="AU138" s="2"/>
      <c r="AV138" s="2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</row>
    <row r="139" spans="1:60" ht="12.75">
      <c r="A139" s="13" t="s">
        <v>267</v>
      </c>
      <c r="B139" s="13" t="s">
        <v>268</v>
      </c>
      <c r="C139" s="2"/>
      <c r="D139" s="2"/>
      <c r="E139" s="2">
        <v>3</v>
      </c>
      <c r="F139" s="2">
        <v>3</v>
      </c>
      <c r="G139" s="2">
        <v>1</v>
      </c>
      <c r="H139" s="2">
        <v>2</v>
      </c>
      <c r="I139" s="2"/>
      <c r="J139" s="15">
        <v>0</v>
      </c>
      <c r="K139" s="15"/>
      <c r="L139" s="15">
        <v>0</v>
      </c>
      <c r="M139" s="15"/>
      <c r="N139" s="15">
        <v>0</v>
      </c>
      <c r="O139" s="15"/>
      <c r="P139" s="2">
        <v>2</v>
      </c>
      <c r="Q139" s="2">
        <v>2</v>
      </c>
      <c r="R139" s="2"/>
      <c r="S139" s="2">
        <v>1</v>
      </c>
      <c r="T139" s="2"/>
      <c r="U139" s="2"/>
      <c r="V139" s="28">
        <v>0</v>
      </c>
      <c r="W139" s="28">
        <v>2</v>
      </c>
      <c r="X139" s="28">
        <v>0</v>
      </c>
      <c r="Y139" s="28"/>
      <c r="Z139" s="28">
        <v>0</v>
      </c>
      <c r="AA139" s="28">
        <v>2</v>
      </c>
      <c r="AB139" s="2">
        <v>3</v>
      </c>
      <c r="AC139" s="20"/>
      <c r="AD139" s="2"/>
      <c r="AE139" s="2"/>
      <c r="AF139" s="2"/>
      <c r="AH139" s="2"/>
      <c r="AI139" s="2"/>
      <c r="AJ139" s="2"/>
      <c r="AK139" s="2"/>
      <c r="AL139" s="2"/>
      <c r="AM139" s="2"/>
      <c r="AN139" s="2"/>
      <c r="AO139" s="2"/>
      <c r="AP139" s="2"/>
      <c r="AQ139" s="28"/>
      <c r="AR139" s="2"/>
      <c r="AS139" s="2"/>
      <c r="AT139" s="2"/>
      <c r="AU139" s="2"/>
      <c r="AV139" s="2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</row>
    <row r="140" spans="1:60" ht="12.75">
      <c r="A140" s="13" t="s">
        <v>269</v>
      </c>
      <c r="B140" s="13" t="s">
        <v>270</v>
      </c>
      <c r="C140" s="2"/>
      <c r="D140" s="2"/>
      <c r="E140" s="2"/>
      <c r="F140" s="2"/>
      <c r="G140" s="2"/>
      <c r="H140" s="2">
        <v>0</v>
      </c>
      <c r="I140" s="2"/>
      <c r="J140" s="15">
        <v>0</v>
      </c>
      <c r="K140" s="15"/>
      <c r="L140" s="15">
        <v>0</v>
      </c>
      <c r="M140" s="15"/>
      <c r="N140" s="15">
        <v>0</v>
      </c>
      <c r="O140" s="15"/>
      <c r="P140" s="2">
        <v>0</v>
      </c>
      <c r="Q140" s="2"/>
      <c r="R140" s="2"/>
      <c r="S140" s="2">
        <v>0</v>
      </c>
      <c r="T140" s="2"/>
      <c r="U140" s="2"/>
      <c r="V140" s="28">
        <v>0</v>
      </c>
      <c r="W140" s="28"/>
      <c r="X140" s="28">
        <v>0</v>
      </c>
      <c r="Y140" s="28"/>
      <c r="Z140" s="28">
        <v>0</v>
      </c>
      <c r="AA140" s="28"/>
      <c r="AB140" s="28">
        <v>0</v>
      </c>
      <c r="AC140" s="20"/>
      <c r="AD140" s="2"/>
      <c r="AE140" s="2"/>
      <c r="AF140" s="2"/>
      <c r="AH140" s="2"/>
      <c r="AI140" s="2"/>
      <c r="AJ140" s="2"/>
      <c r="AK140" s="2"/>
      <c r="AL140" s="2"/>
      <c r="AM140" s="2"/>
      <c r="AN140" s="2"/>
      <c r="AO140" s="2"/>
      <c r="AP140" s="2"/>
      <c r="AQ140" s="28"/>
      <c r="AR140" s="2"/>
      <c r="AS140" s="2"/>
      <c r="AT140" s="2"/>
      <c r="AU140" s="2"/>
      <c r="AV140" s="2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</row>
    <row r="141" spans="1:60" ht="12.75">
      <c r="A141" s="13" t="s">
        <v>271</v>
      </c>
      <c r="B141" s="13" t="s">
        <v>272</v>
      </c>
      <c r="C141" s="2">
        <v>7</v>
      </c>
      <c r="D141" s="2">
        <v>5</v>
      </c>
      <c r="E141" s="2">
        <v>1</v>
      </c>
      <c r="F141" s="2">
        <v>6</v>
      </c>
      <c r="G141" s="2">
        <v>6</v>
      </c>
      <c r="H141" s="2">
        <v>6</v>
      </c>
      <c r="I141" s="2"/>
      <c r="J141" s="2">
        <v>4</v>
      </c>
      <c r="K141" s="2">
        <v>1</v>
      </c>
      <c r="L141" s="2">
        <v>2</v>
      </c>
      <c r="M141" s="2">
        <v>2</v>
      </c>
      <c r="N141" s="15">
        <v>0</v>
      </c>
      <c r="O141" s="15">
        <v>1</v>
      </c>
      <c r="P141" s="2">
        <v>0</v>
      </c>
      <c r="Q141" s="2">
        <v>2</v>
      </c>
      <c r="R141" s="2">
        <v>7</v>
      </c>
      <c r="S141" s="2">
        <f>2+6</f>
        <v>8</v>
      </c>
      <c r="T141" s="2">
        <v>5</v>
      </c>
      <c r="U141" s="2">
        <v>6</v>
      </c>
      <c r="V141" s="2">
        <v>1</v>
      </c>
      <c r="W141" s="2">
        <v>1</v>
      </c>
      <c r="X141" s="2">
        <v>2</v>
      </c>
      <c r="Y141" s="2">
        <v>5</v>
      </c>
      <c r="Z141" s="2">
        <v>12</v>
      </c>
      <c r="AA141" s="2">
        <v>3</v>
      </c>
      <c r="AB141" s="2">
        <f>3+2</f>
        <v>5</v>
      </c>
      <c r="AC141" s="16">
        <v>3</v>
      </c>
      <c r="AD141" s="6"/>
      <c r="AE141" s="2">
        <v>4</v>
      </c>
      <c r="AF141" s="6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</row>
    <row r="142" spans="1:60" ht="12.75">
      <c r="A142" s="13" t="s">
        <v>273</v>
      </c>
      <c r="B142" s="13" t="s">
        <v>274</v>
      </c>
      <c r="C142" s="2"/>
      <c r="D142" s="2"/>
      <c r="E142" s="2"/>
      <c r="F142" s="2"/>
      <c r="G142" s="2"/>
      <c r="H142" s="2">
        <v>0</v>
      </c>
      <c r="I142" s="2"/>
      <c r="J142" s="2">
        <v>0</v>
      </c>
      <c r="K142" s="2"/>
      <c r="L142" s="2">
        <v>0</v>
      </c>
      <c r="M142" s="2"/>
      <c r="N142" s="15">
        <v>0</v>
      </c>
      <c r="O142" s="15"/>
      <c r="P142" s="2">
        <v>0</v>
      </c>
      <c r="Q142" s="2"/>
      <c r="R142" s="2"/>
      <c r="S142" s="2">
        <v>0</v>
      </c>
      <c r="T142" s="2"/>
      <c r="U142" s="2"/>
      <c r="V142" s="2">
        <v>0</v>
      </c>
      <c r="W142" s="2"/>
      <c r="X142" s="2">
        <v>0</v>
      </c>
      <c r="Y142" s="2"/>
      <c r="Z142" s="2">
        <v>0</v>
      </c>
      <c r="AA142" s="2"/>
      <c r="AB142" s="2">
        <v>0</v>
      </c>
      <c r="AC142" s="20"/>
      <c r="AD142" s="2"/>
      <c r="AE142" s="2"/>
      <c r="AF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</row>
    <row r="143" spans="1:60" ht="12.75">
      <c r="A143" s="13" t="s">
        <v>275</v>
      </c>
      <c r="B143" s="13" t="s">
        <v>276</v>
      </c>
      <c r="C143" s="2"/>
      <c r="D143" s="2">
        <v>6</v>
      </c>
      <c r="E143" s="2">
        <v>28</v>
      </c>
      <c r="F143" s="2"/>
      <c r="G143" s="2">
        <v>1</v>
      </c>
      <c r="H143" s="2">
        <v>3</v>
      </c>
      <c r="I143" s="2">
        <v>16</v>
      </c>
      <c r="J143" s="2">
        <v>7</v>
      </c>
      <c r="K143" s="2">
        <v>3</v>
      </c>
      <c r="L143" s="2">
        <v>2</v>
      </c>
      <c r="M143" s="2">
        <v>17</v>
      </c>
      <c r="N143" s="2">
        <v>3</v>
      </c>
      <c r="O143" s="2">
        <v>4</v>
      </c>
      <c r="P143" s="2">
        <v>18</v>
      </c>
      <c r="Q143" s="2">
        <v>3</v>
      </c>
      <c r="R143" s="2">
        <v>3</v>
      </c>
      <c r="S143" s="2">
        <v>5</v>
      </c>
      <c r="T143" s="2"/>
      <c r="U143" s="2"/>
      <c r="V143" s="2">
        <v>0</v>
      </c>
      <c r="W143" s="2"/>
      <c r="X143" s="2">
        <v>0</v>
      </c>
      <c r="Y143" s="2"/>
      <c r="Z143" s="2">
        <v>0</v>
      </c>
      <c r="AA143" s="2">
        <v>2</v>
      </c>
      <c r="AB143" s="2">
        <v>1</v>
      </c>
      <c r="AC143" s="20"/>
      <c r="AD143" s="2"/>
      <c r="AE143" s="2"/>
      <c r="AF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</row>
    <row r="144" spans="1:60" ht="12.75">
      <c r="A144" t="s">
        <v>277</v>
      </c>
      <c r="B144" t="s">
        <v>278</v>
      </c>
      <c r="C144" s="2"/>
      <c r="D144" s="2">
        <v>1</v>
      </c>
      <c r="E144" s="2"/>
      <c r="F144" s="2"/>
      <c r="G144" s="2"/>
      <c r="H144" s="2">
        <v>0</v>
      </c>
      <c r="I144" s="2"/>
      <c r="J144" s="2">
        <v>0</v>
      </c>
      <c r="K144" s="2"/>
      <c r="L144" s="2">
        <v>0</v>
      </c>
      <c r="M144" s="2"/>
      <c r="N144">
        <v>1</v>
      </c>
      <c r="P144" s="2">
        <v>0</v>
      </c>
      <c r="Q144" s="2">
        <v>1</v>
      </c>
      <c r="R144" s="2"/>
      <c r="S144" s="2">
        <v>0</v>
      </c>
      <c r="T144" s="2"/>
      <c r="U144" s="2"/>
      <c r="V144" s="2">
        <v>0</v>
      </c>
      <c r="W144" s="2"/>
      <c r="X144" s="2">
        <v>1</v>
      </c>
      <c r="Y144" s="2"/>
      <c r="Z144" s="2">
        <v>0</v>
      </c>
      <c r="AA144" s="2"/>
      <c r="AB144" s="2">
        <v>1</v>
      </c>
      <c r="AC144" s="20"/>
      <c r="AD144" s="2"/>
      <c r="AE144" s="2"/>
      <c r="AF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</row>
    <row r="145" spans="1:60" ht="12.75">
      <c r="A145" t="s">
        <v>279</v>
      </c>
      <c r="B145" t="s">
        <v>280</v>
      </c>
      <c r="C145" s="2">
        <v>1</v>
      </c>
      <c r="D145" s="2">
        <v>1</v>
      </c>
      <c r="E145">
        <v>1</v>
      </c>
      <c r="F145">
        <v>1</v>
      </c>
      <c r="G145">
        <v>1</v>
      </c>
      <c r="H145">
        <v>3</v>
      </c>
      <c r="I145">
        <v>3</v>
      </c>
      <c r="J145">
        <v>2</v>
      </c>
      <c r="K145">
        <v>1</v>
      </c>
      <c r="L145" s="2">
        <v>0</v>
      </c>
      <c r="M145" s="2">
        <v>1</v>
      </c>
      <c r="N145">
        <v>1</v>
      </c>
      <c r="O145">
        <v>1</v>
      </c>
      <c r="P145" s="2">
        <v>0</v>
      </c>
      <c r="Q145" s="2"/>
      <c r="R145" s="2"/>
      <c r="S145" s="2">
        <v>2</v>
      </c>
      <c r="T145" s="2">
        <v>1</v>
      </c>
      <c r="U145" s="2">
        <v>2</v>
      </c>
      <c r="V145">
        <v>1</v>
      </c>
      <c r="W145">
        <v>1</v>
      </c>
      <c r="X145" s="2">
        <v>0</v>
      </c>
      <c r="Y145" s="2">
        <v>2</v>
      </c>
      <c r="Z145" s="2">
        <v>1</v>
      </c>
      <c r="AA145" s="2">
        <v>2</v>
      </c>
      <c r="AB145" s="2">
        <f>1+1</f>
        <v>2</v>
      </c>
      <c r="AC145" s="20">
        <v>1</v>
      </c>
      <c r="AD145" s="2"/>
      <c r="AE145" s="2"/>
      <c r="AF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</row>
    <row r="146" spans="1:46" s="9" customFormat="1" ht="13.5" thickBot="1">
      <c r="A146" s="9" t="s">
        <v>281</v>
      </c>
      <c r="B146" s="9" t="s">
        <v>282</v>
      </c>
      <c r="H146" s="9">
        <v>0</v>
      </c>
      <c r="J146" s="9">
        <v>0</v>
      </c>
      <c r="L146" s="9">
        <v>0</v>
      </c>
      <c r="N146" s="9">
        <v>0</v>
      </c>
      <c r="P146" s="9">
        <v>0</v>
      </c>
      <c r="S146" s="9">
        <v>0</v>
      </c>
      <c r="V146" s="9">
        <v>0</v>
      </c>
      <c r="X146" s="9">
        <v>0</v>
      </c>
      <c r="Z146" s="9">
        <v>0</v>
      </c>
      <c r="AB146" s="9">
        <v>0</v>
      </c>
      <c r="AT146" s="10"/>
    </row>
    <row r="147" spans="1:46" ht="12.75">
      <c r="A147" t="s">
        <v>283</v>
      </c>
      <c r="B147" t="s">
        <v>284</v>
      </c>
      <c r="C147" s="8">
        <v>427</v>
      </c>
      <c r="D147" s="8">
        <v>120</v>
      </c>
      <c r="E147">
        <v>110</v>
      </c>
      <c r="F147">
        <v>130</v>
      </c>
      <c r="G147">
        <v>186</v>
      </c>
      <c r="H147">
        <v>181</v>
      </c>
      <c r="I147">
        <v>81</v>
      </c>
      <c r="J147">
        <v>117</v>
      </c>
      <c r="K147">
        <v>259</v>
      </c>
      <c r="L147">
        <v>154</v>
      </c>
      <c r="M147">
        <v>125</v>
      </c>
      <c r="N147" s="8">
        <v>124</v>
      </c>
      <c r="O147" s="8">
        <v>143</v>
      </c>
      <c r="P147">
        <v>110</v>
      </c>
      <c r="Q147">
        <v>93</v>
      </c>
      <c r="R147">
        <v>70</v>
      </c>
      <c r="S147">
        <f>71+55</f>
        <v>126</v>
      </c>
      <c r="T147">
        <v>138</v>
      </c>
      <c r="U147">
        <v>137</v>
      </c>
      <c r="V147">
        <v>91</v>
      </c>
      <c r="W147">
        <v>94</v>
      </c>
      <c r="X147">
        <v>91</v>
      </c>
      <c r="Y147">
        <v>50</v>
      </c>
      <c r="Z147" s="8">
        <v>94</v>
      </c>
      <c r="AA147" s="8">
        <v>45</v>
      </c>
      <c r="AB147" s="8">
        <f>79+44</f>
        <v>123</v>
      </c>
      <c r="AC147" s="8">
        <v>124</v>
      </c>
      <c r="AD147" s="8"/>
      <c r="AE147" s="8">
        <v>162</v>
      </c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2"/>
    </row>
    <row r="148" spans="1:83" ht="12.75">
      <c r="A148" t="s">
        <v>285</v>
      </c>
      <c r="B148" t="s">
        <v>286</v>
      </c>
      <c r="C148" s="14">
        <f>SUM(C7:C109)+SUM(C144:C146)</f>
        <v>333.5</v>
      </c>
      <c r="D148" s="14">
        <f aca="true" t="shared" si="0" ref="D148:K148">SUM(D7:D109)+SUM(D144:D146)</f>
        <v>361.5</v>
      </c>
      <c r="E148" s="14">
        <f t="shared" si="0"/>
        <v>353</v>
      </c>
      <c r="F148" s="14">
        <f t="shared" si="0"/>
        <v>341</v>
      </c>
      <c r="G148" s="14">
        <f t="shared" si="0"/>
        <v>324</v>
      </c>
      <c r="H148" s="14">
        <f t="shared" si="0"/>
        <v>350.5</v>
      </c>
      <c r="I148" s="14">
        <f t="shared" si="0"/>
        <v>313</v>
      </c>
      <c r="J148" s="14">
        <f t="shared" si="0"/>
        <v>367</v>
      </c>
      <c r="K148" s="14">
        <f t="shared" si="0"/>
        <v>434</v>
      </c>
      <c r="L148" s="14">
        <f aca="true" t="shared" si="1" ref="L148:AC148">SUM(L7:L109)+SUM(L144:L146)</f>
        <v>368.5</v>
      </c>
      <c r="M148" s="14">
        <f>SUM(M7:M109)+SUM(M144:M146)</f>
        <v>311</v>
      </c>
      <c r="N148" s="14">
        <f t="shared" si="1"/>
        <v>346</v>
      </c>
      <c r="O148" s="14">
        <f>SUM(O7:O109)+SUM(O144:O146)</f>
        <v>417</v>
      </c>
      <c r="P148" s="14">
        <f t="shared" si="1"/>
        <v>323.5</v>
      </c>
      <c r="Q148" s="14">
        <f t="shared" si="1"/>
        <v>338</v>
      </c>
      <c r="R148" s="14">
        <f>SUM(R7:R109)+SUM(R144:R146)</f>
        <v>317.5</v>
      </c>
      <c r="S148" s="14">
        <f t="shared" si="1"/>
        <v>329</v>
      </c>
      <c r="T148" s="14">
        <f>SUM(T7:T109)+SUM(T144:T146)</f>
        <v>414</v>
      </c>
      <c r="U148" s="14">
        <f>SUM(U7:U109)+SUM(U144:U146)</f>
        <v>305</v>
      </c>
      <c r="V148" s="14">
        <f t="shared" si="1"/>
        <v>384</v>
      </c>
      <c r="W148" s="14">
        <f>SUM(W7:W109)+SUM(W144:W146)</f>
        <v>325</v>
      </c>
      <c r="X148" s="14">
        <f t="shared" si="1"/>
        <v>340.5</v>
      </c>
      <c r="Y148" s="14">
        <f>SUM(Y7:Y109)+SUM(Y144:Y146)</f>
        <v>329.5</v>
      </c>
      <c r="Z148" s="11">
        <f t="shared" si="1"/>
        <v>389</v>
      </c>
      <c r="AA148" s="14">
        <f t="shared" si="1"/>
        <v>335.5</v>
      </c>
      <c r="AB148" s="11">
        <f t="shared" si="1"/>
        <v>321</v>
      </c>
      <c r="AC148" s="11">
        <f t="shared" si="1"/>
        <v>324.5</v>
      </c>
      <c r="AD148" s="11">
        <f aca="true" t="shared" si="2" ref="AD148:CB148">SUM(AD7:AD109)+SUM(AD144:AD146)</f>
        <v>0</v>
      </c>
      <c r="AE148" s="14">
        <f>SUM(AE7:AE109)+SUM(AE144:AE146)</f>
        <v>326</v>
      </c>
      <c r="AF148" s="11">
        <f t="shared" si="2"/>
        <v>0</v>
      </c>
      <c r="AG148" s="11">
        <f t="shared" si="2"/>
        <v>0</v>
      </c>
      <c r="AH148" s="11">
        <f t="shared" si="2"/>
        <v>0</v>
      </c>
      <c r="AI148" s="11">
        <f t="shared" si="2"/>
        <v>0</v>
      </c>
      <c r="AJ148" s="11">
        <f t="shared" si="2"/>
        <v>0</v>
      </c>
      <c r="AK148" s="11">
        <f t="shared" si="2"/>
        <v>0</v>
      </c>
      <c r="AL148" s="11">
        <f t="shared" si="2"/>
        <v>0</v>
      </c>
      <c r="AM148" s="11">
        <f aca="true" t="shared" si="3" ref="AM148:AS148">SUM(AM7:AM109)+SUM(AM144:AM146)</f>
        <v>0</v>
      </c>
      <c r="AN148" s="11">
        <f t="shared" si="3"/>
        <v>0</v>
      </c>
      <c r="AO148" s="11">
        <f t="shared" si="3"/>
        <v>0</v>
      </c>
      <c r="AP148" s="11">
        <f t="shared" si="3"/>
        <v>0</v>
      </c>
      <c r="AQ148" s="11">
        <f t="shared" si="3"/>
        <v>0</v>
      </c>
      <c r="AR148" s="11">
        <f t="shared" si="3"/>
        <v>0</v>
      </c>
      <c r="AS148" s="11">
        <f t="shared" si="3"/>
        <v>0</v>
      </c>
      <c r="AT148" s="15">
        <f t="shared" si="2"/>
        <v>0</v>
      </c>
      <c r="AU148" s="11">
        <f t="shared" si="2"/>
        <v>0</v>
      </c>
      <c r="AV148" s="11">
        <f t="shared" si="2"/>
        <v>0</v>
      </c>
      <c r="AW148" s="11">
        <f t="shared" si="2"/>
        <v>0</v>
      </c>
      <c r="AX148" s="11">
        <f t="shared" si="2"/>
        <v>0</v>
      </c>
      <c r="AY148" s="11">
        <f t="shared" si="2"/>
        <v>0</v>
      </c>
      <c r="AZ148" s="11">
        <f>SUM(AZ7:AZ109)+SUM(AZ144:AZ146)</f>
        <v>0</v>
      </c>
      <c r="BA148" s="11">
        <f>SUM(BA7:BA109)+SUM(BA144:BA146)</f>
        <v>0</v>
      </c>
      <c r="BB148" s="11">
        <f t="shared" si="2"/>
        <v>0</v>
      </c>
      <c r="BC148" s="11">
        <f t="shared" si="2"/>
        <v>0</v>
      </c>
      <c r="BD148" s="11">
        <f t="shared" si="2"/>
        <v>0</v>
      </c>
      <c r="BE148" s="11">
        <f t="shared" si="2"/>
        <v>0</v>
      </c>
      <c r="BF148" s="11">
        <f t="shared" si="2"/>
        <v>0</v>
      </c>
      <c r="BG148" s="11">
        <f t="shared" si="2"/>
        <v>0</v>
      </c>
      <c r="BH148" s="11">
        <f t="shared" si="2"/>
        <v>0</v>
      </c>
      <c r="BI148" s="11">
        <f t="shared" si="2"/>
        <v>0</v>
      </c>
      <c r="BJ148" s="11">
        <f t="shared" si="2"/>
        <v>0</v>
      </c>
      <c r="BK148" s="11">
        <f t="shared" si="2"/>
        <v>0</v>
      </c>
      <c r="BL148" s="11">
        <f t="shared" si="2"/>
        <v>0</v>
      </c>
      <c r="BM148" s="11">
        <f t="shared" si="2"/>
        <v>0</v>
      </c>
      <c r="BN148" s="11">
        <f t="shared" si="2"/>
        <v>0</v>
      </c>
      <c r="BO148" s="11">
        <f t="shared" si="2"/>
        <v>0</v>
      </c>
      <c r="BP148" s="11">
        <f t="shared" si="2"/>
        <v>0</v>
      </c>
      <c r="BQ148" s="11">
        <f t="shared" si="2"/>
        <v>0</v>
      </c>
      <c r="BR148" s="11">
        <f t="shared" si="2"/>
        <v>0</v>
      </c>
      <c r="BS148" s="11">
        <f t="shared" si="2"/>
        <v>0</v>
      </c>
      <c r="BT148" s="11">
        <f t="shared" si="2"/>
        <v>0</v>
      </c>
      <c r="BU148" s="11">
        <f t="shared" si="2"/>
        <v>0</v>
      </c>
      <c r="BV148" s="11">
        <f t="shared" si="2"/>
        <v>0</v>
      </c>
      <c r="BW148" s="11">
        <f t="shared" si="2"/>
        <v>0</v>
      </c>
      <c r="BX148" s="11">
        <f t="shared" si="2"/>
        <v>0</v>
      </c>
      <c r="BY148" s="11">
        <f t="shared" si="2"/>
        <v>0</v>
      </c>
      <c r="BZ148" s="11">
        <f t="shared" si="2"/>
        <v>0</v>
      </c>
      <c r="CA148" s="11">
        <f t="shared" si="2"/>
        <v>0</v>
      </c>
      <c r="CB148" s="11">
        <f t="shared" si="2"/>
        <v>0</v>
      </c>
      <c r="CC148" s="11">
        <f>SUM(CC7:CC109)+SUM(CC144:CC146)</f>
        <v>0</v>
      </c>
      <c r="CD148" s="11">
        <f>SUM(CD7:CD109)+SUM(CD144:CD146)</f>
        <v>0</v>
      </c>
      <c r="CE148" s="11">
        <f>SUM(CE7:CE109)+SUM(CE144:CE146)</f>
        <v>0</v>
      </c>
    </row>
    <row r="149" spans="1:55" ht="12.75">
      <c r="A149" t="s">
        <v>287</v>
      </c>
      <c r="B149" t="s">
        <v>288</v>
      </c>
      <c r="C149" s="16">
        <v>18583</v>
      </c>
      <c r="D149" s="16">
        <v>10679</v>
      </c>
      <c r="E149" s="16">
        <v>10679</v>
      </c>
      <c r="F149" s="16">
        <v>10679</v>
      </c>
      <c r="G149" s="16">
        <v>10679</v>
      </c>
      <c r="H149" s="16">
        <v>10679</v>
      </c>
      <c r="I149" s="16">
        <v>10679</v>
      </c>
      <c r="J149" s="16">
        <v>10679</v>
      </c>
      <c r="K149" s="16">
        <v>10679</v>
      </c>
      <c r="L149" s="16">
        <v>10679</v>
      </c>
      <c r="M149" s="16">
        <v>10679</v>
      </c>
      <c r="N149" s="16">
        <v>10679</v>
      </c>
      <c r="O149" s="16">
        <v>10679</v>
      </c>
      <c r="P149" s="16">
        <v>10679</v>
      </c>
      <c r="Q149" s="16">
        <v>10679</v>
      </c>
      <c r="R149" s="16">
        <v>10679</v>
      </c>
      <c r="S149" s="16">
        <v>10679</v>
      </c>
      <c r="T149" s="16">
        <v>10679</v>
      </c>
      <c r="U149" s="16">
        <v>10679</v>
      </c>
      <c r="V149" s="16">
        <v>10679</v>
      </c>
      <c r="W149" s="16">
        <v>10679</v>
      </c>
      <c r="X149" s="16">
        <v>10679</v>
      </c>
      <c r="Y149" s="16">
        <v>10679</v>
      </c>
      <c r="Z149">
        <v>10679</v>
      </c>
      <c r="AA149" s="16">
        <v>10679</v>
      </c>
      <c r="AB149">
        <v>10679</v>
      </c>
      <c r="AC149">
        <v>10679</v>
      </c>
      <c r="AD149">
        <v>10679</v>
      </c>
      <c r="AE149" s="16">
        <v>10679</v>
      </c>
      <c r="AF149">
        <v>10679</v>
      </c>
      <c r="AG149">
        <v>10679</v>
      </c>
      <c r="AH149">
        <v>10679</v>
      </c>
      <c r="AI149">
        <v>10679</v>
      </c>
      <c r="AJ149">
        <v>10679</v>
      </c>
      <c r="AK149">
        <v>10679</v>
      </c>
      <c r="AL149">
        <v>10679</v>
      </c>
      <c r="AM149">
        <v>10679</v>
      </c>
      <c r="AN149">
        <v>10679</v>
      </c>
      <c r="AO149">
        <v>10679</v>
      </c>
      <c r="AP149">
        <v>10679</v>
      </c>
      <c r="AQ149">
        <v>10679</v>
      </c>
      <c r="AR149">
        <v>10679</v>
      </c>
      <c r="AS149">
        <v>10679</v>
      </c>
      <c r="AT149">
        <v>10679</v>
      </c>
      <c r="AU149">
        <v>10679</v>
      </c>
      <c r="AV149">
        <v>10679</v>
      </c>
      <c r="AW149">
        <v>10679</v>
      </c>
      <c r="AX149">
        <v>10679</v>
      </c>
      <c r="AY149">
        <v>10679</v>
      </c>
      <c r="AZ149">
        <v>10679</v>
      </c>
      <c r="BA149">
        <v>10679</v>
      </c>
      <c r="BB149">
        <v>10679</v>
      </c>
      <c r="BC149">
        <v>10679</v>
      </c>
    </row>
    <row r="150" spans="1:46" ht="12.75">
      <c r="A150" t="s">
        <v>289</v>
      </c>
      <c r="B150" t="s">
        <v>290</v>
      </c>
      <c r="S150" s="16"/>
      <c r="AG150"/>
      <c r="AS150">
        <v>1</v>
      </c>
      <c r="AT150" s="2"/>
    </row>
    <row r="151" spans="1:46" ht="12.75">
      <c r="A151" t="s">
        <v>291</v>
      </c>
      <c r="B151" t="s">
        <v>292</v>
      </c>
      <c r="AG151"/>
      <c r="AT151" s="2"/>
    </row>
    <row r="152" spans="1:66" ht="12.75">
      <c r="A152" t="s">
        <v>293</v>
      </c>
      <c r="B152" t="s">
        <v>294</v>
      </c>
      <c r="C152">
        <v>1</v>
      </c>
      <c r="D152">
        <v>1</v>
      </c>
      <c r="E152">
        <v>1</v>
      </c>
      <c r="F152">
        <v>1</v>
      </c>
      <c r="G152">
        <v>1</v>
      </c>
      <c r="H152">
        <v>1</v>
      </c>
      <c r="I152">
        <v>1</v>
      </c>
      <c r="J152">
        <v>1</v>
      </c>
      <c r="K152">
        <v>1</v>
      </c>
      <c r="L152">
        <v>1</v>
      </c>
      <c r="M152">
        <v>1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>
        <v>1</v>
      </c>
      <c r="AE152">
        <v>1</v>
      </c>
      <c r="AF152">
        <v>1</v>
      </c>
      <c r="AG152">
        <v>1</v>
      </c>
      <c r="AH152">
        <v>1</v>
      </c>
      <c r="AI152">
        <v>1</v>
      </c>
      <c r="AJ152">
        <v>1</v>
      </c>
      <c r="AK152">
        <v>1</v>
      </c>
      <c r="AL152">
        <v>1</v>
      </c>
      <c r="AM152">
        <v>1</v>
      </c>
      <c r="AN152">
        <v>1</v>
      </c>
      <c r="AO152">
        <v>1</v>
      </c>
      <c r="AP152">
        <v>1</v>
      </c>
      <c r="AQ152">
        <v>1</v>
      </c>
      <c r="AR152">
        <v>1</v>
      </c>
      <c r="AS152">
        <v>1</v>
      </c>
      <c r="AT152" s="2">
        <v>1</v>
      </c>
      <c r="AU152">
        <v>1</v>
      </c>
      <c r="AV152">
        <v>1</v>
      </c>
      <c r="AW152" s="2">
        <v>1</v>
      </c>
      <c r="AX152" s="2">
        <v>1</v>
      </c>
      <c r="AY152" s="2">
        <v>1</v>
      </c>
      <c r="AZ152">
        <v>1</v>
      </c>
      <c r="BA152">
        <v>1</v>
      </c>
      <c r="BB152" s="2">
        <v>1</v>
      </c>
      <c r="BC152">
        <v>1</v>
      </c>
      <c r="BD152">
        <v>1</v>
      </c>
      <c r="BE152">
        <v>1</v>
      </c>
      <c r="BF152">
        <v>1</v>
      </c>
      <c r="BG152">
        <v>1</v>
      </c>
      <c r="BH152">
        <v>1</v>
      </c>
      <c r="BI152">
        <v>1</v>
      </c>
      <c r="BJ152">
        <v>1</v>
      </c>
      <c r="BK152">
        <v>1</v>
      </c>
      <c r="BL152">
        <v>1</v>
      </c>
      <c r="BM152">
        <v>1</v>
      </c>
      <c r="BN152">
        <v>1</v>
      </c>
    </row>
    <row r="153" spans="1:66" s="7" customFormat="1" ht="12.75">
      <c r="A153" s="7" t="s">
        <v>295</v>
      </c>
      <c r="B153" s="7" t="s">
        <v>296</v>
      </c>
      <c r="C153" s="7">
        <v>6</v>
      </c>
      <c r="D153" s="7">
        <v>6</v>
      </c>
      <c r="E153" s="7">
        <v>6</v>
      </c>
      <c r="F153" s="7">
        <v>6</v>
      </c>
      <c r="G153" s="7">
        <v>6</v>
      </c>
      <c r="H153" s="7">
        <v>6</v>
      </c>
      <c r="I153" s="7">
        <v>6</v>
      </c>
      <c r="J153" s="7">
        <v>6</v>
      </c>
      <c r="K153" s="7">
        <v>6</v>
      </c>
      <c r="L153" s="7">
        <v>6</v>
      </c>
      <c r="M153" s="7">
        <v>6</v>
      </c>
      <c r="N153" s="7">
        <v>6</v>
      </c>
      <c r="O153" s="7">
        <v>6</v>
      </c>
      <c r="P153" s="7">
        <v>6</v>
      </c>
      <c r="Q153" s="7">
        <v>6</v>
      </c>
      <c r="R153" s="7">
        <v>6</v>
      </c>
      <c r="S153" s="7">
        <v>6</v>
      </c>
      <c r="T153" s="7">
        <v>6</v>
      </c>
      <c r="U153" s="7">
        <v>6</v>
      </c>
      <c r="V153" s="7">
        <v>6</v>
      </c>
      <c r="W153" s="7">
        <v>6</v>
      </c>
      <c r="X153" s="7">
        <v>6</v>
      </c>
      <c r="Y153" s="7">
        <v>6</v>
      </c>
      <c r="Z153" s="7">
        <v>6</v>
      </c>
      <c r="AA153" s="7">
        <v>6</v>
      </c>
      <c r="AB153" s="7">
        <v>6</v>
      </c>
      <c r="AC153" s="7">
        <v>6</v>
      </c>
      <c r="AD153" s="7">
        <v>6</v>
      </c>
      <c r="AE153" s="7">
        <v>6</v>
      </c>
      <c r="AF153" s="7">
        <v>6</v>
      </c>
      <c r="AG153" s="7">
        <v>6</v>
      </c>
      <c r="AH153" s="7">
        <v>6</v>
      </c>
      <c r="AI153" s="7">
        <v>6</v>
      </c>
      <c r="AJ153" s="7">
        <v>6</v>
      </c>
      <c r="AK153" s="7">
        <v>6</v>
      </c>
      <c r="AL153" s="7">
        <v>6</v>
      </c>
      <c r="AM153" s="7">
        <v>6</v>
      </c>
      <c r="AN153" s="7">
        <v>6</v>
      </c>
      <c r="AO153" s="7">
        <v>6</v>
      </c>
      <c r="AP153" s="7">
        <v>6</v>
      </c>
      <c r="AQ153" s="7">
        <v>6</v>
      </c>
      <c r="AR153" s="7">
        <v>6</v>
      </c>
      <c r="AS153" s="7">
        <v>6</v>
      </c>
      <c r="AT153" s="8">
        <v>6</v>
      </c>
      <c r="AU153" s="7">
        <v>6</v>
      </c>
      <c r="AV153" s="7">
        <v>6</v>
      </c>
      <c r="AW153" s="8">
        <v>6</v>
      </c>
      <c r="AX153" s="8">
        <v>6</v>
      </c>
      <c r="AY153" s="8">
        <v>6</v>
      </c>
      <c r="AZ153" s="7">
        <v>6</v>
      </c>
      <c r="BA153" s="7">
        <v>6</v>
      </c>
      <c r="BB153" s="8">
        <v>6</v>
      </c>
      <c r="BC153" s="7">
        <v>6</v>
      </c>
      <c r="BD153" s="7">
        <v>6</v>
      </c>
      <c r="BE153" s="7">
        <v>6</v>
      </c>
      <c r="BF153" s="7">
        <v>6</v>
      </c>
      <c r="BG153" s="7">
        <v>6</v>
      </c>
      <c r="BH153" s="7">
        <v>6</v>
      </c>
      <c r="BI153" s="7">
        <v>6</v>
      </c>
      <c r="BJ153" s="7">
        <v>6</v>
      </c>
      <c r="BK153" s="7">
        <v>6</v>
      </c>
      <c r="BL153" s="7">
        <v>6</v>
      </c>
      <c r="BM153" s="7">
        <v>6</v>
      </c>
      <c r="BN153" s="7">
        <v>6</v>
      </c>
    </row>
    <row r="154" spans="1:66" s="9" customFormat="1" ht="13.5" thickBot="1">
      <c r="A154" s="9" t="s">
        <v>297</v>
      </c>
      <c r="C154" s="17">
        <f aca="true" t="shared" si="4" ref="C154:AC154">((SUM(C7:C146))*(C149*C153))/C147</f>
        <v>96744.75175644028</v>
      </c>
      <c r="D154" s="17">
        <f t="shared" si="4"/>
        <v>233069.175</v>
      </c>
      <c r="E154" s="17">
        <f t="shared" si="4"/>
        <v>334932.2727272727</v>
      </c>
      <c r="F154" s="17">
        <f t="shared" si="4"/>
        <v>206515.43076923076</v>
      </c>
      <c r="G154" s="17">
        <f t="shared" si="4"/>
        <v>158462.5806451613</v>
      </c>
      <c r="H154" s="17">
        <f t="shared" si="4"/>
        <v>148149</v>
      </c>
      <c r="I154" s="17">
        <f t="shared" si="4"/>
        <v>350429.4074074074</v>
      </c>
      <c r="J154" s="17">
        <f t="shared" si="4"/>
        <v>250819.58974358975</v>
      </c>
      <c r="K154" s="17">
        <f t="shared" si="4"/>
        <v>130621.89961389962</v>
      </c>
      <c r="L154" s="17">
        <f t="shared" si="4"/>
        <v>186605.12337662338</v>
      </c>
      <c r="M154" s="17">
        <f t="shared" si="4"/>
        <v>245018.976</v>
      </c>
      <c r="N154" s="17">
        <f t="shared" si="4"/>
        <v>218575.01612903227</v>
      </c>
      <c r="O154" s="17">
        <f t="shared" si="4"/>
        <v>218658.12587412586</v>
      </c>
      <c r="P154" s="17">
        <f t="shared" si="4"/>
        <v>282216.84545454546</v>
      </c>
      <c r="Q154" s="17">
        <f t="shared" si="4"/>
        <v>293500.2580645161</v>
      </c>
      <c r="R154" s="17">
        <f t="shared" si="4"/>
        <v>331811.78571428574</v>
      </c>
      <c r="S154" s="17">
        <f t="shared" si="4"/>
        <v>215105.57142857142</v>
      </c>
      <c r="T154" s="17">
        <f>((SUM(T7:T146))*(T149*T153))/T147</f>
        <v>217294.4347826087</v>
      </c>
      <c r="U154" s="17">
        <f>((SUM(U7:U146))*(U149*U153))/U147</f>
        <v>166498.8613138686</v>
      </c>
      <c r="V154" s="17">
        <f t="shared" si="4"/>
        <v>288685.05494505493</v>
      </c>
      <c r="W154" s="17">
        <f t="shared" si="4"/>
        <v>243344.87234042553</v>
      </c>
      <c r="X154" s="17">
        <f t="shared" si="4"/>
        <v>320722.05494505493</v>
      </c>
      <c r="Y154" s="17">
        <f t="shared" si="4"/>
        <v>456847.62</v>
      </c>
      <c r="Z154" s="17">
        <f t="shared" si="4"/>
        <v>299239.21276595746</v>
      </c>
      <c r="AA154" s="17">
        <f t="shared" si="4"/>
        <v>517575.5333333333</v>
      </c>
      <c r="AB154" s="17">
        <f t="shared" si="4"/>
        <v>202640.53658536586</v>
      </c>
      <c r="AC154" s="17">
        <f t="shared" si="4"/>
        <v>209532.31451612903</v>
      </c>
      <c r="AD154" s="17" t="e">
        <f aca="true" t="shared" si="5" ref="AD154:BM154">((SUM(AD7:AD146))*(AD149*AD153))/AD147</f>
        <v>#DIV/0!</v>
      </c>
      <c r="AE154" s="17">
        <f>((SUM(AE7:AE146))*(AE149*AE153))/AE147</f>
        <v>147923.92592592593</v>
      </c>
      <c r="AF154" s="17" t="e">
        <f t="shared" si="5"/>
        <v>#DIV/0!</v>
      </c>
      <c r="AG154" s="17" t="e">
        <f t="shared" si="5"/>
        <v>#DIV/0!</v>
      </c>
      <c r="AH154" s="17" t="e">
        <f t="shared" si="5"/>
        <v>#DIV/0!</v>
      </c>
      <c r="AI154" s="17" t="e">
        <f t="shared" si="5"/>
        <v>#DIV/0!</v>
      </c>
      <c r="AJ154" s="17" t="e">
        <f t="shared" si="5"/>
        <v>#DIV/0!</v>
      </c>
      <c r="AK154" s="17" t="e">
        <f t="shared" si="5"/>
        <v>#DIV/0!</v>
      </c>
      <c r="AL154" s="17" t="e">
        <f t="shared" si="5"/>
        <v>#DIV/0!</v>
      </c>
      <c r="AM154" s="17" t="e">
        <f t="shared" si="5"/>
        <v>#DIV/0!</v>
      </c>
      <c r="AN154" s="17" t="e">
        <f t="shared" si="5"/>
        <v>#DIV/0!</v>
      </c>
      <c r="AO154" s="17" t="e">
        <f t="shared" si="5"/>
        <v>#DIV/0!</v>
      </c>
      <c r="AP154" s="17" t="e">
        <f t="shared" si="5"/>
        <v>#DIV/0!</v>
      </c>
      <c r="AQ154" s="17" t="e">
        <f t="shared" si="5"/>
        <v>#DIV/0!</v>
      </c>
      <c r="AR154" s="17" t="e">
        <f t="shared" si="5"/>
        <v>#DIV/0!</v>
      </c>
      <c r="AS154" s="17" t="e">
        <f t="shared" si="5"/>
        <v>#DIV/0!</v>
      </c>
      <c r="AT154" s="18" t="e">
        <f t="shared" si="5"/>
        <v>#DIV/0!</v>
      </c>
      <c r="AU154" s="17" t="e">
        <f t="shared" si="5"/>
        <v>#DIV/0!</v>
      </c>
      <c r="AV154" s="17" t="e">
        <f t="shared" si="5"/>
        <v>#DIV/0!</v>
      </c>
      <c r="AW154" s="18" t="e">
        <f t="shared" si="5"/>
        <v>#DIV/0!</v>
      </c>
      <c r="AX154" s="18" t="e">
        <f t="shared" si="5"/>
        <v>#DIV/0!</v>
      </c>
      <c r="AY154" s="18" t="e">
        <f t="shared" si="5"/>
        <v>#DIV/0!</v>
      </c>
      <c r="AZ154" s="17" t="e">
        <f t="shared" si="5"/>
        <v>#DIV/0!</v>
      </c>
      <c r="BA154" s="17" t="e">
        <f t="shared" si="5"/>
        <v>#DIV/0!</v>
      </c>
      <c r="BB154" s="18" t="e">
        <f t="shared" si="5"/>
        <v>#DIV/0!</v>
      </c>
      <c r="BC154" s="18" t="e">
        <f t="shared" si="5"/>
        <v>#DIV/0!</v>
      </c>
      <c r="BD154" s="17" t="e">
        <f t="shared" si="5"/>
        <v>#DIV/0!</v>
      </c>
      <c r="BE154" s="17" t="e">
        <f t="shared" si="5"/>
        <v>#DIV/0!</v>
      </c>
      <c r="BF154" s="17" t="e">
        <f t="shared" si="5"/>
        <v>#DIV/0!</v>
      </c>
      <c r="BG154" s="17" t="e">
        <f t="shared" si="5"/>
        <v>#DIV/0!</v>
      </c>
      <c r="BH154" s="17" t="e">
        <f t="shared" si="5"/>
        <v>#DIV/0!</v>
      </c>
      <c r="BI154" s="17" t="e">
        <f t="shared" si="5"/>
        <v>#DIV/0!</v>
      </c>
      <c r="BJ154" s="17" t="e">
        <f t="shared" si="5"/>
        <v>#DIV/0!</v>
      </c>
      <c r="BK154" s="17" t="e">
        <f t="shared" si="5"/>
        <v>#DIV/0!</v>
      </c>
      <c r="BL154" s="17" t="e">
        <f t="shared" si="5"/>
        <v>#DIV/0!</v>
      </c>
      <c r="BM154" s="17" t="e">
        <f t="shared" si="5"/>
        <v>#DIV/0!</v>
      </c>
      <c r="BN154" s="17" t="e">
        <f>((SUM(BO7:BO146))*(BO149*BN153))/BO147</f>
        <v>#DIV/0!</v>
      </c>
    </row>
    <row r="155" spans="2:83" ht="12.75">
      <c r="B155" s="3" t="s">
        <v>298</v>
      </c>
      <c r="C155" s="31" t="s">
        <v>311</v>
      </c>
      <c r="D155" s="31">
        <v>38384</v>
      </c>
      <c r="E155" s="31">
        <v>38384</v>
      </c>
      <c r="F155" s="31">
        <v>38282</v>
      </c>
      <c r="G155" s="31">
        <v>38390</v>
      </c>
      <c r="H155" s="31">
        <v>38280</v>
      </c>
      <c r="I155" s="31">
        <v>38391</v>
      </c>
      <c r="J155" s="31">
        <v>38275</v>
      </c>
      <c r="K155" s="31">
        <v>38391</v>
      </c>
      <c r="L155" s="31">
        <v>38275</v>
      </c>
      <c r="M155" s="31">
        <v>38274</v>
      </c>
      <c r="N155" s="31">
        <v>38274</v>
      </c>
      <c r="O155" s="31">
        <v>38393</v>
      </c>
      <c r="P155" s="31">
        <v>38273</v>
      </c>
      <c r="Q155" s="31">
        <v>38393</v>
      </c>
      <c r="R155" s="31">
        <v>38394</v>
      </c>
      <c r="S155" s="31">
        <v>38265</v>
      </c>
      <c r="T155" s="31">
        <v>38398</v>
      </c>
      <c r="U155" s="31">
        <v>38411</v>
      </c>
      <c r="V155" s="31">
        <v>38272</v>
      </c>
      <c r="W155" s="31">
        <v>38412</v>
      </c>
      <c r="X155" s="31">
        <v>38267</v>
      </c>
      <c r="Y155" s="31">
        <v>38412</v>
      </c>
      <c r="Z155" s="31">
        <v>38265</v>
      </c>
      <c r="AA155" s="31">
        <v>38413</v>
      </c>
      <c r="AB155" s="31">
        <v>38260</v>
      </c>
      <c r="AC155" s="31" t="s">
        <v>313</v>
      </c>
      <c r="AD155" s="31"/>
      <c r="AE155" s="31" t="s">
        <v>312</v>
      </c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</row>
    <row r="156" spans="2:55" ht="12.75">
      <c r="B156" s="3" t="s">
        <v>299</v>
      </c>
      <c r="C156" s="3" t="s">
        <v>306</v>
      </c>
      <c r="D156" s="3" t="s">
        <v>306</v>
      </c>
      <c r="E156" s="3" t="s">
        <v>306</v>
      </c>
      <c r="F156" s="3" t="s">
        <v>306</v>
      </c>
      <c r="G156" s="3" t="s">
        <v>306</v>
      </c>
      <c r="H156" s="3" t="s">
        <v>306</v>
      </c>
      <c r="I156" s="3" t="s">
        <v>306</v>
      </c>
      <c r="J156" s="3" t="s">
        <v>306</v>
      </c>
      <c r="K156" s="3" t="s">
        <v>306</v>
      </c>
      <c r="L156" s="3" t="s">
        <v>306</v>
      </c>
      <c r="M156" s="3" t="s">
        <v>306</v>
      </c>
      <c r="N156" s="3" t="s">
        <v>306</v>
      </c>
      <c r="O156" s="3" t="s">
        <v>306</v>
      </c>
      <c r="P156" s="3" t="s">
        <v>306</v>
      </c>
      <c r="Q156" s="3" t="s">
        <v>306</v>
      </c>
      <c r="R156" s="3" t="s">
        <v>306</v>
      </c>
      <c r="S156" s="3" t="s">
        <v>306</v>
      </c>
      <c r="T156" s="3" t="s">
        <v>306</v>
      </c>
      <c r="U156" s="3" t="s">
        <v>306</v>
      </c>
      <c r="V156" s="3" t="s">
        <v>306</v>
      </c>
      <c r="W156" s="3" t="s">
        <v>306</v>
      </c>
      <c r="X156" s="3" t="s">
        <v>306</v>
      </c>
      <c r="Y156" s="3" t="s">
        <v>306</v>
      </c>
      <c r="Z156" s="3" t="s">
        <v>306</v>
      </c>
      <c r="AA156" s="3" t="s">
        <v>306</v>
      </c>
      <c r="AB156" s="3" t="s">
        <v>306</v>
      </c>
      <c r="AC156" s="3" t="s">
        <v>306</v>
      </c>
      <c r="AD156" s="3"/>
      <c r="AE156" s="3" t="s">
        <v>306</v>
      </c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46" ht="12.75">
      <c r="A157" s="13" t="s">
        <v>300</v>
      </c>
      <c r="AG157"/>
      <c r="AT157" s="2"/>
    </row>
    <row r="158" spans="33:46" ht="12.75">
      <c r="AG158"/>
      <c r="AT158" s="2"/>
    </row>
    <row r="159" spans="1:46" s="9" customFormat="1" ht="13.5" thickBot="1">
      <c r="A159" s="9" t="s">
        <v>301</v>
      </c>
      <c r="AT159" s="10"/>
    </row>
    <row r="160" spans="2:67" ht="12.75">
      <c r="B160">
        <v>1000</v>
      </c>
      <c r="C160" s="16"/>
      <c r="D160" s="16"/>
      <c r="E160" s="16"/>
      <c r="F160" s="16"/>
      <c r="G160" s="16"/>
      <c r="H160" s="16">
        <f aca="true" t="shared" si="6" ref="H160:AC162">($B160*H$147)/H$148</f>
        <v>516.4051355206848</v>
      </c>
      <c r="I160" s="16"/>
      <c r="J160" s="16">
        <f t="shared" si="6"/>
        <v>318.80108991825614</v>
      </c>
      <c r="K160" s="16"/>
      <c r="L160" s="16">
        <f t="shared" si="6"/>
        <v>417.910447761194</v>
      </c>
      <c r="M160" s="16"/>
      <c r="N160" s="16">
        <f t="shared" si="6"/>
        <v>358.3815028901734</v>
      </c>
      <c r="O160" s="16"/>
      <c r="P160" s="16">
        <f t="shared" si="6"/>
        <v>340.03091190108194</v>
      </c>
      <c r="Q160" s="16"/>
      <c r="R160" s="16">
        <f t="shared" si="6"/>
        <v>220.4724409448819</v>
      </c>
      <c r="S160" s="16">
        <f t="shared" si="6"/>
        <v>382.97872340425533</v>
      </c>
      <c r="T160" s="16">
        <f t="shared" si="6"/>
        <v>333.3333333333333</v>
      </c>
      <c r="U160" s="16">
        <f t="shared" si="6"/>
        <v>449.1803278688525</v>
      </c>
      <c r="V160" s="16">
        <f t="shared" si="6"/>
        <v>236.97916666666666</v>
      </c>
      <c r="W160" s="16">
        <f t="shared" si="6"/>
        <v>289.2307692307692</v>
      </c>
      <c r="X160" s="16">
        <f t="shared" si="6"/>
        <v>267.2540381791483</v>
      </c>
      <c r="Y160" s="16"/>
      <c r="Z160" s="16">
        <f t="shared" si="6"/>
        <v>241.6452442159383</v>
      </c>
      <c r="AA160" s="16"/>
      <c r="AB160" s="16">
        <f t="shared" si="6"/>
        <v>383.1775700934579</v>
      </c>
      <c r="AC160" s="16">
        <f t="shared" si="6"/>
        <v>382.1263482280431</v>
      </c>
      <c r="AD160" s="16" t="e">
        <f aca="true" t="shared" si="7" ref="AD160:AU162">($B160*AD$147)/AD$148</f>
        <v>#DIV/0!</v>
      </c>
      <c r="AE160" s="16"/>
      <c r="AF160" s="16" t="e">
        <f t="shared" si="7"/>
        <v>#DIV/0!</v>
      </c>
      <c r="AG160" s="16" t="e">
        <f t="shared" si="7"/>
        <v>#DIV/0!</v>
      </c>
      <c r="AH160" s="16" t="e">
        <f t="shared" si="7"/>
        <v>#DIV/0!</v>
      </c>
      <c r="AI160" s="16" t="e">
        <f t="shared" si="7"/>
        <v>#DIV/0!</v>
      </c>
      <c r="AJ160" s="16" t="e">
        <f t="shared" si="7"/>
        <v>#DIV/0!</v>
      </c>
      <c r="AK160" s="16" t="e">
        <f t="shared" si="7"/>
        <v>#DIV/0!</v>
      </c>
      <c r="AL160" s="16" t="e">
        <f t="shared" si="7"/>
        <v>#DIV/0!</v>
      </c>
      <c r="AM160" s="16" t="e">
        <f t="shared" si="7"/>
        <v>#DIV/0!</v>
      </c>
      <c r="AN160" s="16" t="e">
        <f t="shared" si="7"/>
        <v>#DIV/0!</v>
      </c>
      <c r="AO160" s="16" t="e">
        <f t="shared" si="7"/>
        <v>#DIV/0!</v>
      </c>
      <c r="AP160" s="16" t="e">
        <f t="shared" si="7"/>
        <v>#DIV/0!</v>
      </c>
      <c r="AQ160" s="16" t="e">
        <f t="shared" si="7"/>
        <v>#DIV/0!</v>
      </c>
      <c r="AR160" s="16" t="e">
        <f t="shared" si="7"/>
        <v>#DIV/0!</v>
      </c>
      <c r="AS160" s="16" t="e">
        <f t="shared" si="7"/>
        <v>#DIV/0!</v>
      </c>
      <c r="AT160" s="20" t="e">
        <f t="shared" si="7"/>
        <v>#DIV/0!</v>
      </c>
      <c r="AU160" s="16" t="e">
        <f t="shared" si="7"/>
        <v>#DIV/0!</v>
      </c>
      <c r="AV160" s="16" t="e">
        <f aca="true" t="shared" si="8" ref="AV160:BK162">($B160*AV$147)/AV$148</f>
        <v>#DIV/0!</v>
      </c>
      <c r="AW160" s="16" t="e">
        <f t="shared" si="8"/>
        <v>#DIV/0!</v>
      </c>
      <c r="AX160" s="16" t="e">
        <f t="shared" si="8"/>
        <v>#DIV/0!</v>
      </c>
      <c r="AY160" s="16" t="e">
        <f t="shared" si="8"/>
        <v>#DIV/0!</v>
      </c>
      <c r="AZ160" s="16"/>
      <c r="BA160" s="16"/>
      <c r="BB160" s="16" t="e">
        <f t="shared" si="8"/>
        <v>#DIV/0!</v>
      </c>
      <c r="BC160" s="16" t="e">
        <f t="shared" si="8"/>
        <v>#DIV/0!</v>
      </c>
      <c r="BD160" s="16" t="e">
        <f t="shared" si="8"/>
        <v>#DIV/0!</v>
      </c>
      <c r="BE160" s="16" t="e">
        <f t="shared" si="8"/>
        <v>#DIV/0!</v>
      </c>
      <c r="BF160" s="16" t="e">
        <f t="shared" si="8"/>
        <v>#DIV/0!</v>
      </c>
      <c r="BG160" s="16" t="e">
        <f t="shared" si="8"/>
        <v>#DIV/0!</v>
      </c>
      <c r="BH160" s="16" t="e">
        <f t="shared" si="8"/>
        <v>#DIV/0!</v>
      </c>
      <c r="BI160" s="16" t="e">
        <f t="shared" si="8"/>
        <v>#DIV/0!</v>
      </c>
      <c r="BJ160" s="16" t="e">
        <f t="shared" si="8"/>
        <v>#DIV/0!</v>
      </c>
      <c r="BK160" s="16" t="e">
        <f t="shared" si="8"/>
        <v>#DIV/0!</v>
      </c>
      <c r="BL160" s="16" t="e">
        <f aca="true" t="shared" si="9" ref="BE160:BM162">($B160*BL$147)/BL$148</f>
        <v>#DIV/0!</v>
      </c>
      <c r="BM160" s="16" t="e">
        <f t="shared" si="9"/>
        <v>#DIV/0!</v>
      </c>
      <c r="BN160" s="16"/>
      <c r="BO160" s="16" t="e">
        <f>($B160*BO$147)/BO$148</f>
        <v>#DIV/0!</v>
      </c>
    </row>
    <row r="161" spans="2:67" s="12" customFormat="1" ht="12.75">
      <c r="B161" s="12">
        <v>2000</v>
      </c>
      <c r="C161" s="21"/>
      <c r="D161" s="21"/>
      <c r="E161" s="21"/>
      <c r="F161" s="21"/>
      <c r="G161" s="21"/>
      <c r="H161" s="21">
        <f t="shared" si="6"/>
        <v>1032.8102710413696</v>
      </c>
      <c r="I161" s="21"/>
      <c r="J161" s="21">
        <f t="shared" si="6"/>
        <v>637.6021798365123</v>
      </c>
      <c r="K161" s="21"/>
      <c r="L161" s="21">
        <f t="shared" si="6"/>
        <v>835.820895522388</v>
      </c>
      <c r="M161" s="21"/>
      <c r="N161" s="21">
        <f t="shared" si="6"/>
        <v>716.7630057803468</v>
      </c>
      <c r="O161" s="21"/>
      <c r="P161" s="21">
        <f t="shared" si="6"/>
        <v>680.0618238021639</v>
      </c>
      <c r="Q161" s="21"/>
      <c r="R161" s="21">
        <f t="shared" si="6"/>
        <v>440.9448818897638</v>
      </c>
      <c r="S161" s="21">
        <f t="shared" si="6"/>
        <v>765.9574468085107</v>
      </c>
      <c r="T161" s="21">
        <f t="shared" si="6"/>
        <v>666.6666666666666</v>
      </c>
      <c r="U161" s="21">
        <f t="shared" si="6"/>
        <v>898.360655737705</v>
      </c>
      <c r="V161" s="21">
        <f t="shared" si="6"/>
        <v>473.9583333333333</v>
      </c>
      <c r="W161" s="21">
        <f t="shared" si="6"/>
        <v>578.4615384615385</v>
      </c>
      <c r="X161" s="21">
        <f t="shared" si="6"/>
        <v>534.5080763582966</v>
      </c>
      <c r="Y161" s="21"/>
      <c r="Z161" s="21">
        <f t="shared" si="6"/>
        <v>483.2904884318766</v>
      </c>
      <c r="AA161" s="21"/>
      <c r="AB161" s="21">
        <f t="shared" si="6"/>
        <v>766.3551401869158</v>
      </c>
      <c r="AC161" s="21">
        <f t="shared" si="6"/>
        <v>764.2526964560863</v>
      </c>
      <c r="AD161" s="21" t="e">
        <f t="shared" si="7"/>
        <v>#DIV/0!</v>
      </c>
      <c r="AE161" s="21"/>
      <c r="AF161" s="21" t="e">
        <f t="shared" si="7"/>
        <v>#DIV/0!</v>
      </c>
      <c r="AG161" s="21" t="e">
        <f t="shared" si="7"/>
        <v>#DIV/0!</v>
      </c>
      <c r="AH161" s="21" t="e">
        <f t="shared" si="7"/>
        <v>#DIV/0!</v>
      </c>
      <c r="AI161" s="21" t="e">
        <f t="shared" si="7"/>
        <v>#DIV/0!</v>
      </c>
      <c r="AJ161" s="21" t="e">
        <f t="shared" si="7"/>
        <v>#DIV/0!</v>
      </c>
      <c r="AK161" s="21" t="e">
        <f t="shared" si="7"/>
        <v>#DIV/0!</v>
      </c>
      <c r="AL161" s="21" t="e">
        <f t="shared" si="7"/>
        <v>#DIV/0!</v>
      </c>
      <c r="AM161" s="21" t="e">
        <f t="shared" si="7"/>
        <v>#DIV/0!</v>
      </c>
      <c r="AN161" s="21" t="e">
        <f t="shared" si="7"/>
        <v>#DIV/0!</v>
      </c>
      <c r="AO161" s="21" t="e">
        <f t="shared" si="7"/>
        <v>#DIV/0!</v>
      </c>
      <c r="AP161" s="21" t="e">
        <f t="shared" si="7"/>
        <v>#DIV/0!</v>
      </c>
      <c r="AQ161" s="21" t="e">
        <f t="shared" si="7"/>
        <v>#DIV/0!</v>
      </c>
      <c r="AR161" s="21" t="e">
        <f t="shared" si="7"/>
        <v>#DIV/0!</v>
      </c>
      <c r="AS161" s="21" t="e">
        <f t="shared" si="7"/>
        <v>#DIV/0!</v>
      </c>
      <c r="AT161" s="22" t="e">
        <f t="shared" si="7"/>
        <v>#DIV/0!</v>
      </c>
      <c r="AU161" s="21" t="e">
        <f t="shared" si="7"/>
        <v>#DIV/0!</v>
      </c>
      <c r="AV161" s="21" t="e">
        <f t="shared" si="8"/>
        <v>#DIV/0!</v>
      </c>
      <c r="AW161" s="21" t="e">
        <f t="shared" si="8"/>
        <v>#DIV/0!</v>
      </c>
      <c r="AX161" s="21" t="e">
        <f t="shared" si="8"/>
        <v>#DIV/0!</v>
      </c>
      <c r="AY161" s="21" t="e">
        <f t="shared" si="8"/>
        <v>#DIV/0!</v>
      </c>
      <c r="AZ161" s="21"/>
      <c r="BA161" s="21"/>
      <c r="BB161" s="21" t="e">
        <f t="shared" si="8"/>
        <v>#DIV/0!</v>
      </c>
      <c r="BC161" s="21" t="e">
        <f t="shared" si="8"/>
        <v>#DIV/0!</v>
      </c>
      <c r="BD161" s="21" t="e">
        <f t="shared" si="8"/>
        <v>#DIV/0!</v>
      </c>
      <c r="BE161" s="21" t="e">
        <f t="shared" si="9"/>
        <v>#DIV/0!</v>
      </c>
      <c r="BF161" s="21" t="e">
        <f t="shared" si="9"/>
        <v>#DIV/0!</v>
      </c>
      <c r="BG161" s="21" t="e">
        <f t="shared" si="9"/>
        <v>#DIV/0!</v>
      </c>
      <c r="BH161" s="21" t="e">
        <f t="shared" si="9"/>
        <v>#DIV/0!</v>
      </c>
      <c r="BI161" s="21" t="e">
        <f t="shared" si="9"/>
        <v>#DIV/0!</v>
      </c>
      <c r="BJ161" s="21" t="e">
        <f t="shared" si="9"/>
        <v>#DIV/0!</v>
      </c>
      <c r="BK161" s="21" t="e">
        <f t="shared" si="9"/>
        <v>#DIV/0!</v>
      </c>
      <c r="BL161" s="21" t="e">
        <f t="shared" si="9"/>
        <v>#DIV/0!</v>
      </c>
      <c r="BM161" s="21" t="e">
        <f t="shared" si="9"/>
        <v>#DIV/0!</v>
      </c>
      <c r="BN161" s="21"/>
      <c r="BO161" s="21" t="e">
        <f>($B161*BO$147)/BO$148</f>
        <v>#DIV/0!</v>
      </c>
    </row>
    <row r="162" spans="2:67" s="9" customFormat="1" ht="13.5" thickBot="1">
      <c r="B162" s="9">
        <v>3000</v>
      </c>
      <c r="C162" s="23"/>
      <c r="D162" s="23"/>
      <c r="E162" s="23"/>
      <c r="F162" s="23"/>
      <c r="G162" s="23"/>
      <c r="H162" s="23">
        <f t="shared" si="6"/>
        <v>1549.215406562054</v>
      </c>
      <c r="I162" s="23"/>
      <c r="J162" s="23">
        <f t="shared" si="6"/>
        <v>956.4032697547684</v>
      </c>
      <c r="K162" s="23"/>
      <c r="L162" s="23">
        <f t="shared" si="6"/>
        <v>1253.7313432835822</v>
      </c>
      <c r="M162" s="23"/>
      <c r="N162" s="23">
        <f t="shared" si="6"/>
        <v>1075.1445086705203</v>
      </c>
      <c r="O162" s="23"/>
      <c r="P162" s="23">
        <f t="shared" si="6"/>
        <v>1020.0927357032457</v>
      </c>
      <c r="Q162" s="23"/>
      <c r="R162" s="23">
        <f t="shared" si="6"/>
        <v>661.4173228346457</v>
      </c>
      <c r="S162" s="23">
        <f t="shared" si="6"/>
        <v>1148.936170212766</v>
      </c>
      <c r="T162" s="23">
        <f t="shared" si="6"/>
        <v>1000</v>
      </c>
      <c r="U162" s="23">
        <f t="shared" si="6"/>
        <v>1347.5409836065573</v>
      </c>
      <c r="V162" s="23">
        <f t="shared" si="6"/>
        <v>710.9375</v>
      </c>
      <c r="W162" s="23">
        <f t="shared" si="6"/>
        <v>867.6923076923077</v>
      </c>
      <c r="X162" s="23">
        <f t="shared" si="6"/>
        <v>801.762114537445</v>
      </c>
      <c r="Y162" s="23"/>
      <c r="Z162" s="23">
        <f t="shared" si="6"/>
        <v>724.9357326478149</v>
      </c>
      <c r="AA162" s="23"/>
      <c r="AB162" s="23">
        <f t="shared" si="6"/>
        <v>1149.5327102803737</v>
      </c>
      <c r="AC162" s="23">
        <f t="shared" si="6"/>
        <v>1146.3790446841294</v>
      </c>
      <c r="AD162" s="23" t="e">
        <f t="shared" si="7"/>
        <v>#DIV/0!</v>
      </c>
      <c r="AE162" s="23"/>
      <c r="AF162" s="23" t="e">
        <f t="shared" si="7"/>
        <v>#DIV/0!</v>
      </c>
      <c r="AG162" s="23" t="e">
        <f t="shared" si="7"/>
        <v>#DIV/0!</v>
      </c>
      <c r="AH162" s="23" t="e">
        <f t="shared" si="7"/>
        <v>#DIV/0!</v>
      </c>
      <c r="AI162" s="23" t="e">
        <f t="shared" si="7"/>
        <v>#DIV/0!</v>
      </c>
      <c r="AJ162" s="23" t="e">
        <f t="shared" si="7"/>
        <v>#DIV/0!</v>
      </c>
      <c r="AK162" s="23" t="e">
        <f t="shared" si="7"/>
        <v>#DIV/0!</v>
      </c>
      <c r="AL162" s="23" t="e">
        <f t="shared" si="7"/>
        <v>#DIV/0!</v>
      </c>
      <c r="AM162" s="23" t="e">
        <f t="shared" si="7"/>
        <v>#DIV/0!</v>
      </c>
      <c r="AN162" s="23" t="e">
        <f t="shared" si="7"/>
        <v>#DIV/0!</v>
      </c>
      <c r="AO162" s="23" t="e">
        <f t="shared" si="7"/>
        <v>#DIV/0!</v>
      </c>
      <c r="AP162" s="23" t="e">
        <f t="shared" si="7"/>
        <v>#DIV/0!</v>
      </c>
      <c r="AQ162" s="23" t="e">
        <f t="shared" si="7"/>
        <v>#DIV/0!</v>
      </c>
      <c r="AR162" s="23" t="e">
        <f t="shared" si="7"/>
        <v>#DIV/0!</v>
      </c>
      <c r="AS162" s="23" t="e">
        <f t="shared" si="7"/>
        <v>#DIV/0!</v>
      </c>
      <c r="AT162" s="24" t="e">
        <f t="shared" si="7"/>
        <v>#DIV/0!</v>
      </c>
      <c r="AU162" s="23" t="e">
        <f t="shared" si="7"/>
        <v>#DIV/0!</v>
      </c>
      <c r="AV162" s="23" t="e">
        <f t="shared" si="8"/>
        <v>#DIV/0!</v>
      </c>
      <c r="AW162" s="23" t="e">
        <f t="shared" si="8"/>
        <v>#DIV/0!</v>
      </c>
      <c r="AX162" s="23" t="e">
        <f t="shared" si="8"/>
        <v>#DIV/0!</v>
      </c>
      <c r="AY162" s="23" t="e">
        <f t="shared" si="8"/>
        <v>#DIV/0!</v>
      </c>
      <c r="AZ162" s="23"/>
      <c r="BA162" s="23"/>
      <c r="BB162" s="23" t="e">
        <f t="shared" si="8"/>
        <v>#DIV/0!</v>
      </c>
      <c r="BC162" s="23" t="e">
        <f t="shared" si="8"/>
        <v>#DIV/0!</v>
      </c>
      <c r="BD162" s="23" t="e">
        <f t="shared" si="8"/>
        <v>#DIV/0!</v>
      </c>
      <c r="BE162" s="23" t="e">
        <f t="shared" si="9"/>
        <v>#DIV/0!</v>
      </c>
      <c r="BF162" s="23" t="e">
        <f t="shared" si="9"/>
        <v>#DIV/0!</v>
      </c>
      <c r="BG162" s="23" t="e">
        <f t="shared" si="9"/>
        <v>#DIV/0!</v>
      </c>
      <c r="BH162" s="23" t="e">
        <f t="shared" si="9"/>
        <v>#DIV/0!</v>
      </c>
      <c r="BI162" s="23" t="e">
        <f t="shared" si="9"/>
        <v>#DIV/0!</v>
      </c>
      <c r="BJ162" s="23" t="e">
        <f t="shared" si="9"/>
        <v>#DIV/0!</v>
      </c>
      <c r="BK162" s="23" t="e">
        <f t="shared" si="9"/>
        <v>#DIV/0!</v>
      </c>
      <c r="BL162" s="23" t="e">
        <f t="shared" si="9"/>
        <v>#DIV/0!</v>
      </c>
      <c r="BM162" s="23" t="e">
        <f t="shared" si="9"/>
        <v>#DIV/0!</v>
      </c>
      <c r="BN162" s="23"/>
      <c r="BO162" s="23" t="e">
        <f>($B162*BO$147)/BO$148</f>
        <v>#DIV/0!</v>
      </c>
    </row>
    <row r="163" spans="1:30" ht="12.75">
      <c r="A163" t="s">
        <v>302</v>
      </c>
      <c r="R163" s="38">
        <v>38741</v>
      </c>
      <c r="T163" s="38">
        <v>38742</v>
      </c>
      <c r="U163" s="38">
        <v>38755</v>
      </c>
      <c r="V163" s="38">
        <v>38754</v>
      </c>
      <c r="W163" s="38">
        <v>38763</v>
      </c>
      <c r="X163" s="38">
        <v>38776</v>
      </c>
      <c r="AD163" s="25"/>
    </row>
    <row r="164" spans="1:44" s="12" customFormat="1" ht="13.5" thickBot="1">
      <c r="A164" s="26" t="s">
        <v>303</v>
      </c>
      <c r="N164" s="12" t="s">
        <v>314</v>
      </c>
      <c r="R164" s="12">
        <v>1</v>
      </c>
      <c r="T164" s="12">
        <v>1</v>
      </c>
      <c r="U164" s="12">
        <v>1</v>
      </c>
      <c r="V164" s="12">
        <v>0</v>
      </c>
      <c r="W164" s="12">
        <v>0</v>
      </c>
      <c r="X164" s="12">
        <v>0</v>
      </c>
      <c r="AD164" s="11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</row>
    <row r="165" spans="1:55" ht="13.5" thickBot="1">
      <c r="A165" s="3" t="s">
        <v>304</v>
      </c>
      <c r="R165">
        <v>650</v>
      </c>
      <c r="T165">
        <v>500</v>
      </c>
      <c r="U165">
        <v>120</v>
      </c>
      <c r="V165">
        <v>520</v>
      </c>
      <c r="W165">
        <f>13*56</f>
        <v>728</v>
      </c>
      <c r="X165">
        <f>57*13</f>
        <v>741</v>
      </c>
      <c r="AG165"/>
      <c r="AU165" s="27"/>
      <c r="AX165" s="27"/>
      <c r="BC165" s="27"/>
    </row>
    <row r="166" spans="1:45" ht="12.75">
      <c r="A166" s="3" t="s">
        <v>305</v>
      </c>
      <c r="R166" s="16">
        <f>(R165*R148)/R147</f>
        <v>2948.214285714286</v>
      </c>
      <c r="T166" s="16">
        <f>(T165*T148)/T147</f>
        <v>1500</v>
      </c>
      <c r="U166" s="16">
        <f>(U165*U148)/U147</f>
        <v>267.15328467153284</v>
      </c>
      <c r="V166" s="16">
        <f>(V165*V148)/V147</f>
        <v>2194.285714285714</v>
      </c>
      <c r="W166" s="16">
        <f>(W165*W148)/W147</f>
        <v>2517.021276595745</v>
      </c>
      <c r="X166" s="16">
        <f>(X165*X148)/X147</f>
        <v>2772.6428571428573</v>
      </c>
      <c r="AC166" s="16"/>
      <c r="AD166" s="16"/>
      <c r="AG166"/>
      <c r="AS166" s="16"/>
    </row>
    <row r="170" ht="12.75">
      <c r="Q170" s="36"/>
    </row>
    <row r="171" ht="12.75">
      <c r="Q171" s="36"/>
    </row>
    <row r="172" ht="12.75">
      <c r="Q172" s="3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7"/>
  <sheetViews>
    <sheetView workbookViewId="0" topLeftCell="A16">
      <selection activeCell="J26" sqref="J26"/>
    </sheetView>
  </sheetViews>
  <sheetFormatPr defaultColWidth="9.140625" defaultRowHeight="12.75"/>
  <sheetData>
    <row r="1" spans="1:27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</row>
    <row r="2" spans="1:27" ht="12.75">
      <c r="A2">
        <v>3.5</v>
      </c>
      <c r="B2">
        <v>13.5</v>
      </c>
      <c r="C2">
        <v>4</v>
      </c>
      <c r="D2">
        <v>7</v>
      </c>
      <c r="E2">
        <v>10</v>
      </c>
      <c r="F2">
        <v>11.5</v>
      </c>
      <c r="G2">
        <v>3</v>
      </c>
      <c r="H2">
        <v>15</v>
      </c>
      <c r="I2">
        <v>11</v>
      </c>
      <c r="J2">
        <v>14.5</v>
      </c>
      <c r="K2">
        <v>4</v>
      </c>
      <c r="L2">
        <v>8</v>
      </c>
      <c r="M2">
        <v>8</v>
      </c>
      <c r="N2">
        <v>3.5</v>
      </c>
      <c r="O2">
        <v>4</v>
      </c>
      <c r="P2">
        <v>6.5</v>
      </c>
      <c r="Q2">
        <v>9</v>
      </c>
      <c r="R2">
        <v>9</v>
      </c>
      <c r="S2">
        <v>7</v>
      </c>
      <c r="T2">
        <v>7</v>
      </c>
      <c r="U2">
        <v>1</v>
      </c>
      <c r="V2">
        <v>2.5</v>
      </c>
      <c r="W2">
        <v>0.5</v>
      </c>
      <c r="X2">
        <v>1</v>
      </c>
      <c r="Y2">
        <v>1.5</v>
      </c>
      <c r="Z2">
        <v>0</v>
      </c>
      <c r="AA2">
        <v>2.5</v>
      </c>
    </row>
    <row r="3" spans="1:27" ht="12.75">
      <c r="A3">
        <v>35</v>
      </c>
      <c r="B3">
        <v>7</v>
      </c>
      <c r="C3">
        <v>4</v>
      </c>
      <c r="D3">
        <v>23</v>
      </c>
      <c r="E3">
        <v>8</v>
      </c>
      <c r="F3">
        <v>13</v>
      </c>
      <c r="G3">
        <v>0</v>
      </c>
      <c r="H3">
        <v>5</v>
      </c>
      <c r="I3">
        <v>11</v>
      </c>
      <c r="J3">
        <v>30</v>
      </c>
      <c r="K3">
        <v>2</v>
      </c>
      <c r="L3">
        <v>8</v>
      </c>
      <c r="M3">
        <v>6</v>
      </c>
      <c r="N3">
        <v>3</v>
      </c>
      <c r="O3">
        <v>5</v>
      </c>
      <c r="P3">
        <v>7</v>
      </c>
      <c r="Q3">
        <v>17</v>
      </c>
      <c r="R3">
        <v>6</v>
      </c>
      <c r="S3">
        <v>14</v>
      </c>
      <c r="T3">
        <v>14</v>
      </c>
      <c r="U3">
        <v>2</v>
      </c>
      <c r="V3">
        <v>4</v>
      </c>
      <c r="W3">
        <v>3</v>
      </c>
      <c r="X3">
        <v>9</v>
      </c>
      <c r="Y3">
        <v>2</v>
      </c>
      <c r="Z3">
        <v>5</v>
      </c>
      <c r="AA3">
        <v>7</v>
      </c>
    </row>
    <row r="4" spans="1:27" ht="12.75">
      <c r="A4">
        <v>29</v>
      </c>
      <c r="B4">
        <v>11</v>
      </c>
      <c r="C4">
        <v>2</v>
      </c>
      <c r="D4">
        <v>12</v>
      </c>
      <c r="E4">
        <v>29</v>
      </c>
      <c r="F4">
        <v>14</v>
      </c>
      <c r="G4">
        <v>1</v>
      </c>
      <c r="H4">
        <v>5</v>
      </c>
      <c r="I4">
        <v>40</v>
      </c>
      <c r="J4">
        <v>21</v>
      </c>
      <c r="K4">
        <v>12</v>
      </c>
      <c r="L4">
        <v>9</v>
      </c>
      <c r="M4">
        <v>56</v>
      </c>
      <c r="N4">
        <v>0</v>
      </c>
      <c r="O4">
        <v>12</v>
      </c>
      <c r="P4">
        <v>34</v>
      </c>
      <c r="Q4">
        <v>18</v>
      </c>
      <c r="R4">
        <v>40</v>
      </c>
      <c r="S4">
        <v>17</v>
      </c>
      <c r="T4">
        <v>13</v>
      </c>
      <c r="U4">
        <v>4</v>
      </c>
      <c r="V4">
        <v>0</v>
      </c>
      <c r="W4">
        <v>6</v>
      </c>
      <c r="X4">
        <v>0</v>
      </c>
      <c r="Y4">
        <v>0</v>
      </c>
      <c r="Z4">
        <v>0</v>
      </c>
      <c r="AA4">
        <v>12</v>
      </c>
    </row>
    <row r="5" spans="1:27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</row>
    <row r="6" spans="1:27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</row>
    <row r="7" spans="1:27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</row>
    <row r="8" spans="1:27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</row>
    <row r="9" spans="1:27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7" ht="12.75">
      <c r="A10">
        <v>0</v>
      </c>
      <c r="B10">
        <v>1</v>
      </c>
      <c r="C10">
        <v>0</v>
      </c>
      <c r="D10">
        <v>2</v>
      </c>
      <c r="E10">
        <v>0</v>
      </c>
      <c r="F10">
        <v>1</v>
      </c>
      <c r="G10">
        <v>0</v>
      </c>
      <c r="H10">
        <v>2</v>
      </c>
      <c r="I10">
        <v>0</v>
      </c>
      <c r="J10">
        <v>1</v>
      </c>
      <c r="K10">
        <v>1</v>
      </c>
      <c r="L10">
        <v>0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1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1</v>
      </c>
    </row>
    <row r="11" spans="1:27" ht="12.75">
      <c r="A11">
        <v>103</v>
      </c>
      <c r="B11">
        <v>122</v>
      </c>
      <c r="C11">
        <v>186</v>
      </c>
      <c r="D11">
        <v>95</v>
      </c>
      <c r="E11">
        <v>118</v>
      </c>
      <c r="F11">
        <v>107</v>
      </c>
      <c r="G11">
        <v>112</v>
      </c>
      <c r="H11">
        <v>137</v>
      </c>
      <c r="I11">
        <v>140</v>
      </c>
      <c r="J11">
        <v>103</v>
      </c>
      <c r="K11">
        <v>114</v>
      </c>
      <c r="L11">
        <v>130</v>
      </c>
      <c r="M11">
        <v>172</v>
      </c>
      <c r="N11">
        <v>165</v>
      </c>
      <c r="O11">
        <v>136</v>
      </c>
      <c r="P11">
        <v>118</v>
      </c>
      <c r="Q11">
        <v>116</v>
      </c>
      <c r="R11">
        <v>181</v>
      </c>
      <c r="S11">
        <v>121</v>
      </c>
      <c r="T11">
        <v>141</v>
      </c>
      <c r="U11">
        <v>169</v>
      </c>
      <c r="V11">
        <v>152</v>
      </c>
      <c r="W11">
        <v>119</v>
      </c>
      <c r="X11">
        <v>167</v>
      </c>
      <c r="Y11">
        <v>93</v>
      </c>
      <c r="Z11">
        <v>164</v>
      </c>
      <c r="AA11">
        <v>194</v>
      </c>
    </row>
    <row r="12" spans="1:27" ht="12.75">
      <c r="A12">
        <v>106</v>
      </c>
      <c r="B12">
        <v>149</v>
      </c>
      <c r="C12">
        <v>102</v>
      </c>
      <c r="D12">
        <v>162</v>
      </c>
      <c r="E12">
        <v>112</v>
      </c>
      <c r="F12">
        <v>146</v>
      </c>
      <c r="G12">
        <v>163</v>
      </c>
      <c r="H12">
        <v>150</v>
      </c>
      <c r="I12">
        <v>145</v>
      </c>
      <c r="J12">
        <v>146</v>
      </c>
      <c r="K12">
        <v>138</v>
      </c>
      <c r="L12">
        <v>149</v>
      </c>
      <c r="M12">
        <v>131</v>
      </c>
      <c r="N12">
        <v>115</v>
      </c>
      <c r="O12">
        <v>140</v>
      </c>
      <c r="P12">
        <v>116</v>
      </c>
      <c r="Q12">
        <v>126</v>
      </c>
      <c r="R12">
        <v>144</v>
      </c>
      <c r="S12">
        <v>119</v>
      </c>
      <c r="T12">
        <v>165</v>
      </c>
      <c r="U12">
        <v>140</v>
      </c>
      <c r="V12">
        <v>152</v>
      </c>
      <c r="W12">
        <v>174</v>
      </c>
      <c r="X12">
        <v>194</v>
      </c>
      <c r="Y12">
        <v>215</v>
      </c>
      <c r="Z12">
        <v>102</v>
      </c>
      <c r="AA12">
        <v>66</v>
      </c>
    </row>
    <row r="13" spans="1:27" ht="12.75">
      <c r="A13">
        <v>7</v>
      </c>
      <c r="B13">
        <v>9</v>
      </c>
      <c r="C13">
        <v>16</v>
      </c>
      <c r="D13">
        <v>2</v>
      </c>
      <c r="E13">
        <v>5</v>
      </c>
      <c r="F13">
        <v>1</v>
      </c>
      <c r="G13">
        <v>9</v>
      </c>
      <c r="H13">
        <v>10</v>
      </c>
      <c r="I13">
        <v>11</v>
      </c>
      <c r="J13">
        <v>12</v>
      </c>
      <c r="K13">
        <v>10</v>
      </c>
      <c r="L13">
        <v>7</v>
      </c>
      <c r="M13">
        <v>7</v>
      </c>
      <c r="N13">
        <v>8</v>
      </c>
      <c r="O13">
        <v>5</v>
      </c>
      <c r="P13">
        <v>8</v>
      </c>
      <c r="Q13">
        <v>6</v>
      </c>
      <c r="R13">
        <v>5</v>
      </c>
      <c r="S13">
        <v>4</v>
      </c>
      <c r="T13">
        <v>3</v>
      </c>
      <c r="U13">
        <v>0</v>
      </c>
      <c r="V13">
        <v>3</v>
      </c>
      <c r="W13">
        <v>3</v>
      </c>
      <c r="X13">
        <v>2</v>
      </c>
      <c r="Y13">
        <v>2</v>
      </c>
      <c r="Z13">
        <v>8</v>
      </c>
      <c r="AA13">
        <v>14</v>
      </c>
    </row>
    <row r="14" spans="1:27" ht="12.75">
      <c r="A14">
        <v>0</v>
      </c>
      <c r="B14">
        <v>5</v>
      </c>
      <c r="C14">
        <v>4</v>
      </c>
      <c r="D14">
        <v>4</v>
      </c>
      <c r="E14">
        <v>0</v>
      </c>
      <c r="F14">
        <v>2</v>
      </c>
      <c r="G14">
        <v>1</v>
      </c>
      <c r="H14">
        <v>0</v>
      </c>
      <c r="I14">
        <v>2</v>
      </c>
      <c r="J14">
        <v>2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1</v>
      </c>
      <c r="W14">
        <v>1</v>
      </c>
      <c r="X14">
        <v>2</v>
      </c>
      <c r="Y14">
        <v>1</v>
      </c>
      <c r="Z14">
        <v>4</v>
      </c>
      <c r="AA14">
        <v>2</v>
      </c>
    </row>
    <row r="15" spans="1:27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</row>
    <row r="16" spans="1:27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ht="12.75">
      <c r="A17">
        <v>0</v>
      </c>
      <c r="B17">
        <v>0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2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1" spans="1:27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</row>
    <row r="22" spans="1:27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</row>
    <row r="23" spans="1:27" ht="12.75">
      <c r="A23">
        <v>5</v>
      </c>
      <c r="B23">
        <v>4</v>
      </c>
      <c r="C23">
        <v>17</v>
      </c>
      <c r="D23">
        <v>2</v>
      </c>
      <c r="E23">
        <v>2</v>
      </c>
      <c r="F23">
        <v>0</v>
      </c>
      <c r="G23">
        <v>8</v>
      </c>
      <c r="H23">
        <v>2</v>
      </c>
      <c r="I23">
        <v>6</v>
      </c>
      <c r="J23">
        <v>3</v>
      </c>
      <c r="K23">
        <v>5</v>
      </c>
      <c r="L23">
        <v>10</v>
      </c>
      <c r="M23">
        <v>2</v>
      </c>
      <c r="N23">
        <v>8</v>
      </c>
      <c r="O23">
        <v>5</v>
      </c>
      <c r="P23">
        <v>1</v>
      </c>
      <c r="Q23">
        <v>3</v>
      </c>
      <c r="R23">
        <v>0</v>
      </c>
      <c r="S23">
        <v>0</v>
      </c>
      <c r="T23">
        <v>4</v>
      </c>
      <c r="U23">
        <v>1</v>
      </c>
      <c r="V23">
        <v>9</v>
      </c>
      <c r="W23">
        <v>3</v>
      </c>
      <c r="X23">
        <v>1</v>
      </c>
      <c r="Y23">
        <v>3</v>
      </c>
      <c r="Z23">
        <v>2</v>
      </c>
      <c r="AA23">
        <v>4</v>
      </c>
    </row>
    <row r="24" spans="1:27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</row>
    <row r="25" spans="1:27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</row>
    <row r="26" spans="1:27" ht="12.7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ht="12.7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ht="12.75">
      <c r="A28">
        <v>0</v>
      </c>
      <c r="B28">
        <v>0</v>
      </c>
      <c r="C28">
        <v>0</v>
      </c>
      <c r="D28">
        <v>0</v>
      </c>
      <c r="E28">
        <v>1</v>
      </c>
      <c r="F28">
        <v>0</v>
      </c>
      <c r="G28">
        <v>0</v>
      </c>
      <c r="H28">
        <v>0</v>
      </c>
      <c r="I28">
        <v>0</v>
      </c>
      <c r="J28">
        <v>1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3</v>
      </c>
      <c r="AA28">
        <v>1</v>
      </c>
    </row>
    <row r="29" spans="1:27" ht="12.7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ht="12.7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ht="12.7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2" spans="1:27" ht="12.7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</row>
    <row r="33" spans="1:27" ht="12.75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ht="12.75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ht="12.75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ht="12.75">
      <c r="A36">
        <v>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ht="12.75">
      <c r="A37">
        <v>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38" spans="1:27" ht="12.75">
      <c r="A38">
        <v>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</row>
    <row r="39" spans="1:27" ht="12.75">
      <c r="A39">
        <v>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</row>
    <row r="40" spans="1:27" ht="12.75">
      <c r="A40">
        <v>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</row>
    <row r="41" spans="1:27" ht="12.75">
      <c r="A41">
        <v>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</row>
    <row r="42" spans="1:27" ht="12.75">
      <c r="A42">
        <v>0</v>
      </c>
      <c r="B42">
        <v>2</v>
      </c>
      <c r="C42">
        <v>0</v>
      </c>
      <c r="D42">
        <v>0</v>
      </c>
      <c r="E42">
        <v>0</v>
      </c>
      <c r="F42">
        <v>0</v>
      </c>
      <c r="G42">
        <v>2</v>
      </c>
      <c r="H42">
        <v>1</v>
      </c>
      <c r="I42">
        <v>2</v>
      </c>
      <c r="J42">
        <v>1</v>
      </c>
      <c r="K42">
        <v>0</v>
      </c>
      <c r="L42">
        <v>2</v>
      </c>
      <c r="M42">
        <v>0</v>
      </c>
      <c r="N42">
        <v>1</v>
      </c>
      <c r="O42">
        <v>0</v>
      </c>
      <c r="P42">
        <v>0</v>
      </c>
      <c r="Q42">
        <v>0</v>
      </c>
      <c r="R42">
        <v>1</v>
      </c>
      <c r="S42">
        <v>0</v>
      </c>
      <c r="T42">
        <v>0</v>
      </c>
      <c r="U42">
        <v>0</v>
      </c>
      <c r="V42">
        <v>0</v>
      </c>
      <c r="W42">
        <v>0</v>
      </c>
      <c r="X42">
        <v>1</v>
      </c>
      <c r="Y42">
        <v>0</v>
      </c>
      <c r="Z42">
        <v>2</v>
      </c>
      <c r="AA42">
        <v>0</v>
      </c>
    </row>
    <row r="43" spans="1:27" ht="12.75">
      <c r="A43">
        <v>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</row>
    <row r="44" spans="1:27" ht="12.75">
      <c r="A44">
        <v>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</row>
    <row r="45" spans="1:27" ht="12.75">
      <c r="A45">
        <v>0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</row>
    <row r="46" spans="1:27" ht="12.75">
      <c r="A46">
        <v>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</row>
    <row r="47" spans="1:27" ht="12.75">
      <c r="A47">
        <v>0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</row>
    <row r="48" spans="1:27" ht="12.75">
      <c r="A48">
        <v>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</row>
    <row r="49" spans="1:27" ht="12.75">
      <c r="A49">
        <v>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</row>
    <row r="50" spans="1:27" ht="12.7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</row>
    <row r="51" spans="1:27" ht="12.75">
      <c r="A51">
        <v>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</row>
    <row r="52" spans="1:27" ht="12.75">
      <c r="A52">
        <v>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</row>
    <row r="53" spans="1:27" ht="12.75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</row>
    <row r="54" spans="1:27" ht="12.75">
      <c r="A54">
        <v>0</v>
      </c>
      <c r="B54">
        <v>0</v>
      </c>
      <c r="C54">
        <v>0</v>
      </c>
      <c r="D54">
        <v>0</v>
      </c>
      <c r="E54">
        <v>1</v>
      </c>
      <c r="F54">
        <v>0</v>
      </c>
      <c r="G54">
        <v>0</v>
      </c>
      <c r="H54">
        <v>0</v>
      </c>
      <c r="I54">
        <v>1</v>
      </c>
      <c r="J54">
        <v>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</v>
      </c>
      <c r="W54">
        <v>0</v>
      </c>
      <c r="X54">
        <v>0</v>
      </c>
      <c r="Y54">
        <v>0</v>
      </c>
      <c r="Z54">
        <v>0</v>
      </c>
      <c r="AA54">
        <v>0</v>
      </c>
    </row>
    <row r="55" spans="1:27" ht="12.75">
      <c r="A55">
        <v>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</row>
    <row r="56" spans="1:27" ht="12.75">
      <c r="A56">
        <v>1</v>
      </c>
      <c r="B56">
        <v>0</v>
      </c>
      <c r="C56">
        <v>2</v>
      </c>
      <c r="D56">
        <v>1</v>
      </c>
      <c r="E56">
        <v>2</v>
      </c>
      <c r="F56">
        <v>1</v>
      </c>
      <c r="G56">
        <v>0</v>
      </c>
      <c r="H56">
        <v>2</v>
      </c>
      <c r="I56">
        <v>2</v>
      </c>
      <c r="J56">
        <v>1</v>
      </c>
      <c r="K56">
        <v>1</v>
      </c>
      <c r="L56">
        <v>2</v>
      </c>
      <c r="M56">
        <v>2</v>
      </c>
      <c r="N56">
        <v>0</v>
      </c>
      <c r="O56">
        <v>2</v>
      </c>
      <c r="P56">
        <v>0</v>
      </c>
      <c r="Q56">
        <v>2</v>
      </c>
      <c r="R56">
        <v>0</v>
      </c>
      <c r="S56">
        <v>2</v>
      </c>
      <c r="T56">
        <v>2</v>
      </c>
      <c r="U56">
        <v>0</v>
      </c>
      <c r="V56">
        <v>0</v>
      </c>
      <c r="W56">
        <v>0</v>
      </c>
      <c r="X56">
        <v>0</v>
      </c>
      <c r="Y56">
        <v>1</v>
      </c>
      <c r="Z56">
        <v>0</v>
      </c>
      <c r="AA56">
        <v>0</v>
      </c>
    </row>
    <row r="57" spans="1:27" ht="12.75">
      <c r="A57">
        <v>0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</row>
    <row r="58" spans="1:27" ht="12.75">
      <c r="A58">
        <v>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</row>
    <row r="59" spans="1:27" ht="12.75">
      <c r="A59">
        <v>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</row>
    <row r="60" spans="1:27" ht="12.75">
      <c r="A60">
        <v>0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</row>
    <row r="61" spans="1:27" ht="12.75">
      <c r="A61">
        <v>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</row>
    <row r="62" spans="1:27" ht="12.75">
      <c r="A62">
        <v>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</row>
    <row r="63" spans="1:27" ht="12.75">
      <c r="A63">
        <v>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</row>
    <row r="64" spans="1:27" ht="12.7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</row>
    <row r="65" spans="1:27" ht="12.75">
      <c r="A65">
        <v>0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</row>
    <row r="66" spans="1:27" ht="12.75">
      <c r="A66">
        <v>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</row>
    <row r="67" spans="1:27" ht="12.7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</row>
    <row r="68" spans="1:27" ht="12.7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ht="12.7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ht="12.7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ht="12.7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ht="12.7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ht="12.7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4" spans="1:27" ht="12.7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</row>
    <row r="75" spans="1:27" ht="12.7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</row>
    <row r="76" spans="1:27" ht="12.7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</row>
    <row r="77" spans="1:27" ht="12.7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</row>
    <row r="78" spans="1:27" ht="12.7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</row>
    <row r="79" spans="1:27" ht="12.7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</row>
    <row r="80" spans="1:27" ht="12.7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</row>
    <row r="81" spans="1:27" ht="12.7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</row>
    <row r="82" spans="1:27" ht="12.7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</row>
    <row r="83" spans="1:27" ht="12.7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</row>
    <row r="84" spans="1:27" ht="12.7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</row>
    <row r="85" spans="1:27" ht="12.7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</row>
    <row r="86" spans="1:27" ht="12.7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</row>
    <row r="87" spans="1:27" ht="12.7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</row>
    <row r="88" spans="1:27" ht="12.7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</row>
    <row r="89" spans="1:27" ht="12.7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</row>
    <row r="90" spans="1:27" ht="12.7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</row>
    <row r="91" spans="1:27" ht="12.7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</row>
    <row r="92" spans="1:27" ht="12.7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</row>
    <row r="93" spans="1:27" ht="12.7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</row>
    <row r="94" spans="1:27" ht="12.75">
      <c r="A94">
        <v>29</v>
      </c>
      <c r="B94">
        <v>26</v>
      </c>
      <c r="C94">
        <v>6</v>
      </c>
      <c r="D94">
        <v>24</v>
      </c>
      <c r="E94">
        <v>26</v>
      </c>
      <c r="F94">
        <v>35</v>
      </c>
      <c r="G94">
        <v>6</v>
      </c>
      <c r="H94">
        <v>22</v>
      </c>
      <c r="I94">
        <v>40</v>
      </c>
      <c r="J94">
        <v>20</v>
      </c>
      <c r="K94">
        <v>16</v>
      </c>
      <c r="L94">
        <v>6</v>
      </c>
      <c r="M94">
        <v>25</v>
      </c>
      <c r="N94">
        <v>14</v>
      </c>
      <c r="O94">
        <v>20</v>
      </c>
      <c r="P94">
        <v>12</v>
      </c>
      <c r="Q94">
        <v>20</v>
      </c>
      <c r="R94">
        <v>17</v>
      </c>
      <c r="S94">
        <v>14</v>
      </c>
      <c r="T94">
        <v>18</v>
      </c>
      <c r="U94">
        <v>7</v>
      </c>
      <c r="V94">
        <v>15</v>
      </c>
      <c r="W94">
        <v>12</v>
      </c>
      <c r="X94">
        <v>5</v>
      </c>
      <c r="Y94">
        <v>8</v>
      </c>
      <c r="Z94">
        <v>21</v>
      </c>
      <c r="AA94">
        <v>14</v>
      </c>
    </row>
    <row r="95" spans="1:27" ht="12.75">
      <c r="A95">
        <v>0</v>
      </c>
      <c r="B95">
        <v>0</v>
      </c>
      <c r="C95">
        <v>0</v>
      </c>
      <c r="D95">
        <v>0</v>
      </c>
      <c r="E95">
        <v>1</v>
      </c>
      <c r="F95">
        <v>0</v>
      </c>
      <c r="G95">
        <v>0</v>
      </c>
      <c r="H95">
        <v>1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1</v>
      </c>
      <c r="AA95">
        <v>0</v>
      </c>
    </row>
    <row r="96" spans="1:27" ht="12.7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</row>
    <row r="97" spans="1:27" ht="12.7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</row>
    <row r="98" spans="1:27" ht="12.75">
      <c r="A98">
        <v>14</v>
      </c>
      <c r="B98">
        <v>10</v>
      </c>
      <c r="C98">
        <v>8</v>
      </c>
      <c r="D98">
        <v>6</v>
      </c>
      <c r="E98">
        <v>8</v>
      </c>
      <c r="F98">
        <v>16</v>
      </c>
      <c r="G98">
        <v>5</v>
      </c>
      <c r="H98">
        <v>13</v>
      </c>
      <c r="I98">
        <v>22</v>
      </c>
      <c r="J98">
        <v>12</v>
      </c>
      <c r="K98">
        <v>7</v>
      </c>
      <c r="L98">
        <v>12</v>
      </c>
      <c r="M98">
        <v>7</v>
      </c>
      <c r="N98">
        <v>5</v>
      </c>
      <c r="O98">
        <v>5</v>
      </c>
      <c r="P98">
        <v>15</v>
      </c>
      <c r="Q98">
        <v>10</v>
      </c>
      <c r="R98">
        <v>10</v>
      </c>
      <c r="S98">
        <v>4</v>
      </c>
      <c r="T98">
        <v>16</v>
      </c>
      <c r="U98">
        <v>0</v>
      </c>
      <c r="V98">
        <v>0</v>
      </c>
      <c r="W98">
        <v>6</v>
      </c>
      <c r="X98">
        <v>6</v>
      </c>
      <c r="Y98">
        <v>7</v>
      </c>
      <c r="Z98">
        <v>6</v>
      </c>
      <c r="AA98">
        <v>6</v>
      </c>
    </row>
    <row r="99" spans="1:27" ht="12.75">
      <c r="A99">
        <v>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</row>
    <row r="100" spans="1:27" ht="12.75">
      <c r="A100">
        <v>0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</row>
    <row r="101" spans="1:27" ht="12.75">
      <c r="A101">
        <v>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</row>
    <row r="102" spans="1:27" ht="12.75">
      <c r="A102">
        <v>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</row>
    <row r="103" spans="1:27" ht="12.75">
      <c r="A103">
        <v>0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</row>
    <row r="104" spans="1:27" ht="12.75">
      <c r="A104">
        <v>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</row>
    <row r="105" spans="1:27" ht="12.75">
      <c r="A105">
        <v>0</v>
      </c>
      <c r="B105">
        <v>2</v>
      </c>
      <c r="C105">
        <v>1</v>
      </c>
      <c r="D105">
        <v>5</v>
      </c>
      <c r="E105">
        <v>4</v>
      </c>
      <c r="F105">
        <v>1</v>
      </c>
      <c r="G105">
        <v>1</v>
      </c>
      <c r="H105">
        <v>1</v>
      </c>
      <c r="I105">
        <v>0</v>
      </c>
      <c r="J105">
        <v>2</v>
      </c>
      <c r="K105">
        <v>2</v>
      </c>
      <c r="L105">
        <v>0</v>
      </c>
      <c r="M105">
        <v>0</v>
      </c>
      <c r="N105">
        <v>6</v>
      </c>
      <c r="O105">
        <v>1</v>
      </c>
      <c r="P105">
        <v>0</v>
      </c>
      <c r="Q105">
        <v>4</v>
      </c>
      <c r="R105">
        <v>1</v>
      </c>
      <c r="S105">
        <v>4</v>
      </c>
      <c r="T105">
        <v>1</v>
      </c>
      <c r="U105">
        <v>2</v>
      </c>
      <c r="V105">
        <v>4</v>
      </c>
      <c r="W105">
        <v>1</v>
      </c>
      <c r="X105">
        <v>2</v>
      </c>
      <c r="Y105">
        <v>1</v>
      </c>
      <c r="Z105">
        <v>1</v>
      </c>
      <c r="AA105">
        <v>0</v>
      </c>
    </row>
    <row r="106" spans="1:27" ht="12.75">
      <c r="A106">
        <v>7</v>
      </c>
      <c r="B106">
        <v>8</v>
      </c>
      <c r="C106">
        <v>22</v>
      </c>
      <c r="D106">
        <v>16</v>
      </c>
      <c r="E106">
        <v>32</v>
      </c>
      <c r="F106">
        <v>21</v>
      </c>
      <c r="G106">
        <v>23</v>
      </c>
      <c r="H106">
        <v>20</v>
      </c>
      <c r="I106">
        <v>33</v>
      </c>
      <c r="J106">
        <v>20</v>
      </c>
      <c r="K106">
        <v>15</v>
      </c>
      <c r="L106">
        <v>15</v>
      </c>
      <c r="M106">
        <v>24</v>
      </c>
      <c r="N106">
        <v>14</v>
      </c>
      <c r="O106">
        <v>13</v>
      </c>
      <c r="P106">
        <v>13</v>
      </c>
      <c r="Q106">
        <v>13</v>
      </c>
      <c r="R106">
        <v>12</v>
      </c>
      <c r="S106">
        <v>20</v>
      </c>
      <c r="T106">
        <v>8</v>
      </c>
      <c r="U106">
        <v>13</v>
      </c>
      <c r="V106">
        <v>11</v>
      </c>
      <c r="W106">
        <v>8</v>
      </c>
      <c r="X106">
        <v>9</v>
      </c>
      <c r="Y106">
        <v>4</v>
      </c>
      <c r="Z106">
        <v>14</v>
      </c>
      <c r="AA106">
        <v>24</v>
      </c>
    </row>
    <row r="107" spans="1:27" ht="12.75">
      <c r="A107">
        <v>0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1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</row>
    <row r="108" spans="1:27" ht="12.75">
      <c r="A108">
        <v>0</v>
      </c>
      <c r="B108">
        <v>3</v>
      </c>
      <c r="C108">
        <v>7</v>
      </c>
      <c r="D108">
        <v>5</v>
      </c>
      <c r="E108">
        <v>15</v>
      </c>
      <c r="F108">
        <v>12</v>
      </c>
      <c r="G108">
        <v>3</v>
      </c>
      <c r="H108">
        <v>7</v>
      </c>
      <c r="I108">
        <v>16</v>
      </c>
      <c r="J108">
        <v>12</v>
      </c>
      <c r="K108">
        <v>12</v>
      </c>
      <c r="L108">
        <v>8</v>
      </c>
      <c r="M108">
        <v>11</v>
      </c>
      <c r="N108">
        <v>5</v>
      </c>
      <c r="O108">
        <v>5</v>
      </c>
      <c r="P108">
        <v>6</v>
      </c>
      <c r="Q108">
        <v>2</v>
      </c>
      <c r="R108">
        <v>7</v>
      </c>
      <c r="S108">
        <v>6</v>
      </c>
      <c r="T108">
        <v>2</v>
      </c>
      <c r="U108">
        <v>0</v>
      </c>
      <c r="V108">
        <v>6</v>
      </c>
      <c r="W108">
        <v>1</v>
      </c>
      <c r="X108">
        <v>2</v>
      </c>
      <c r="Y108">
        <v>3</v>
      </c>
      <c r="Z108">
        <v>4</v>
      </c>
      <c r="AA108">
        <v>4</v>
      </c>
    </row>
    <row r="109" spans="1:27" ht="12.75">
      <c r="A109">
        <v>0</v>
      </c>
      <c r="B109">
        <v>0</v>
      </c>
      <c r="C109">
        <v>0</v>
      </c>
      <c r="D109">
        <v>0</v>
      </c>
      <c r="E109">
        <v>1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</row>
    <row r="110" spans="1:27" ht="12.75">
      <c r="A110">
        <v>0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1</v>
      </c>
      <c r="Q110">
        <v>0</v>
      </c>
      <c r="R110">
        <v>2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</row>
    <row r="111" spans="1:27" ht="12.75">
      <c r="A111">
        <v>0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</row>
    <row r="112" spans="1:27" ht="12.75">
      <c r="A112">
        <v>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</row>
    <row r="113" spans="1:27" ht="12.75">
      <c r="A113">
        <v>0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</row>
    <row r="114" spans="1:27" ht="12.75">
      <c r="A114">
        <v>1</v>
      </c>
      <c r="B114">
        <v>0</v>
      </c>
      <c r="C114">
        <v>5</v>
      </c>
      <c r="D114">
        <v>2</v>
      </c>
      <c r="E114">
        <v>3</v>
      </c>
      <c r="F114">
        <v>1</v>
      </c>
      <c r="G114">
        <v>2</v>
      </c>
      <c r="H114">
        <v>1</v>
      </c>
      <c r="I114">
        <v>6</v>
      </c>
      <c r="J114">
        <v>0</v>
      </c>
      <c r="K114">
        <v>3</v>
      </c>
      <c r="L114">
        <v>2</v>
      </c>
      <c r="M114">
        <v>3</v>
      </c>
      <c r="N114">
        <v>3</v>
      </c>
      <c r="O114">
        <v>2</v>
      </c>
      <c r="P114">
        <v>0</v>
      </c>
      <c r="Q114">
        <v>2</v>
      </c>
      <c r="R114">
        <v>0</v>
      </c>
      <c r="S114">
        <v>2</v>
      </c>
      <c r="T114">
        <v>1</v>
      </c>
      <c r="U114">
        <v>0</v>
      </c>
      <c r="V114">
        <v>3</v>
      </c>
      <c r="W114">
        <v>1</v>
      </c>
      <c r="X114">
        <v>0</v>
      </c>
      <c r="Y114">
        <v>0</v>
      </c>
      <c r="Z114">
        <v>2</v>
      </c>
      <c r="AA114">
        <v>1</v>
      </c>
    </row>
    <row r="115" spans="1:27" ht="12.75">
      <c r="A115">
        <v>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</row>
    <row r="116" spans="1:27" ht="12.75">
      <c r="A116">
        <v>0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</row>
    <row r="117" spans="1:27" ht="12.75">
      <c r="A117">
        <v>0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</row>
    <row r="118" spans="1:27" ht="12.75">
      <c r="A118">
        <v>0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</row>
    <row r="119" spans="1:27" ht="12.75">
      <c r="A119">
        <v>19</v>
      </c>
      <c r="B119">
        <v>47</v>
      </c>
      <c r="C119">
        <v>151</v>
      </c>
      <c r="D119">
        <v>39</v>
      </c>
      <c r="E119">
        <v>65</v>
      </c>
      <c r="F119">
        <v>21</v>
      </c>
      <c r="G119">
        <v>80</v>
      </c>
      <c r="H119">
        <v>47</v>
      </c>
      <c r="I119">
        <v>34</v>
      </c>
      <c r="J119">
        <v>36</v>
      </c>
      <c r="K119">
        <v>111</v>
      </c>
      <c r="L119">
        <v>47</v>
      </c>
      <c r="M119">
        <v>26</v>
      </c>
      <c r="N119">
        <v>112</v>
      </c>
      <c r="O119">
        <v>54</v>
      </c>
      <c r="P119">
        <v>13</v>
      </c>
      <c r="Q119">
        <v>50</v>
      </c>
      <c r="R119">
        <v>26</v>
      </c>
      <c r="S119">
        <v>10</v>
      </c>
      <c r="T119">
        <v>12</v>
      </c>
      <c r="U119">
        <v>12</v>
      </c>
      <c r="V119">
        <v>82</v>
      </c>
      <c r="W119">
        <v>9</v>
      </c>
      <c r="X119">
        <v>22</v>
      </c>
      <c r="Y119">
        <v>13</v>
      </c>
      <c r="Z119">
        <v>34</v>
      </c>
      <c r="AA119">
        <v>48</v>
      </c>
    </row>
    <row r="120" spans="1:27" ht="12.75">
      <c r="A120">
        <v>3</v>
      </c>
      <c r="B120">
        <v>2</v>
      </c>
      <c r="C120">
        <v>4</v>
      </c>
      <c r="D120">
        <v>2</v>
      </c>
      <c r="E120">
        <v>8</v>
      </c>
      <c r="F120">
        <v>1</v>
      </c>
      <c r="G120">
        <v>5</v>
      </c>
      <c r="H120">
        <v>3</v>
      </c>
      <c r="I120">
        <v>1</v>
      </c>
      <c r="J120">
        <v>6</v>
      </c>
      <c r="K120">
        <v>5</v>
      </c>
      <c r="L120">
        <v>2</v>
      </c>
      <c r="M120">
        <v>2</v>
      </c>
      <c r="N120">
        <v>1</v>
      </c>
      <c r="O120">
        <v>6</v>
      </c>
      <c r="P120">
        <v>2</v>
      </c>
      <c r="Q120">
        <v>9</v>
      </c>
      <c r="R120">
        <v>1</v>
      </c>
      <c r="S120">
        <v>3</v>
      </c>
      <c r="T120">
        <v>1</v>
      </c>
      <c r="U120">
        <v>1</v>
      </c>
      <c r="V120">
        <v>7</v>
      </c>
      <c r="W120">
        <v>2</v>
      </c>
      <c r="X120">
        <v>3</v>
      </c>
      <c r="Y120">
        <v>0</v>
      </c>
      <c r="Z120">
        <v>4</v>
      </c>
      <c r="AA120">
        <v>0</v>
      </c>
    </row>
    <row r="121" spans="1:27" ht="12.75">
      <c r="A121">
        <v>0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</row>
    <row r="122" spans="1:27" ht="12.75">
      <c r="A122">
        <v>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</row>
    <row r="123" spans="1:27" ht="12.75">
      <c r="A123">
        <v>0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</row>
    <row r="124" spans="1:27" ht="12.75">
      <c r="A124">
        <v>0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</row>
    <row r="125" spans="1:27" ht="12.75">
      <c r="A125">
        <v>0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</row>
    <row r="126" spans="1:27" ht="12.75">
      <c r="A126">
        <v>0</v>
      </c>
      <c r="B126">
        <v>2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1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1</v>
      </c>
    </row>
    <row r="127" spans="1:27" ht="12.75">
      <c r="A127">
        <v>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</row>
    <row r="128" spans="1:27" ht="12.75">
      <c r="A128">
        <v>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</row>
    <row r="129" spans="1:27" ht="12.75">
      <c r="A129">
        <v>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</row>
    <row r="130" spans="1:27" ht="12.7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</row>
    <row r="131" spans="1:27" ht="12.7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</row>
    <row r="132" spans="1:27" ht="12.7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</row>
    <row r="133" spans="1:27" ht="12.75">
      <c r="A133">
        <v>0</v>
      </c>
      <c r="B133">
        <v>0</v>
      </c>
      <c r="C133">
        <v>3</v>
      </c>
      <c r="D133">
        <v>3</v>
      </c>
      <c r="E133">
        <v>1</v>
      </c>
      <c r="F133">
        <v>2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2</v>
      </c>
      <c r="O133">
        <v>2</v>
      </c>
      <c r="P133">
        <v>0</v>
      </c>
      <c r="Q133">
        <v>1</v>
      </c>
      <c r="R133">
        <v>0</v>
      </c>
      <c r="S133">
        <v>0</v>
      </c>
      <c r="T133">
        <v>0</v>
      </c>
      <c r="U133">
        <v>2</v>
      </c>
      <c r="V133">
        <v>0</v>
      </c>
      <c r="W133">
        <v>0</v>
      </c>
      <c r="X133">
        <v>0</v>
      </c>
      <c r="Y133">
        <v>2</v>
      </c>
      <c r="Z133">
        <v>3</v>
      </c>
      <c r="AA133">
        <v>0</v>
      </c>
    </row>
    <row r="134" spans="1:27" ht="12.75">
      <c r="A134">
        <v>0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</row>
    <row r="135" spans="1:27" ht="12.75">
      <c r="A135">
        <v>7</v>
      </c>
      <c r="B135">
        <v>5</v>
      </c>
      <c r="C135">
        <v>1</v>
      </c>
      <c r="D135">
        <v>6</v>
      </c>
      <c r="E135">
        <v>6</v>
      </c>
      <c r="F135">
        <v>6</v>
      </c>
      <c r="G135">
        <v>0</v>
      </c>
      <c r="H135">
        <v>4</v>
      </c>
      <c r="I135">
        <v>1</v>
      </c>
      <c r="J135">
        <v>2</v>
      </c>
      <c r="K135">
        <v>2</v>
      </c>
      <c r="L135">
        <v>0</v>
      </c>
      <c r="M135">
        <v>1</v>
      </c>
      <c r="N135">
        <v>0</v>
      </c>
      <c r="O135">
        <v>2</v>
      </c>
      <c r="P135">
        <v>7</v>
      </c>
      <c r="Q135">
        <v>8</v>
      </c>
      <c r="R135">
        <v>5</v>
      </c>
      <c r="S135">
        <v>6</v>
      </c>
      <c r="T135">
        <v>1</v>
      </c>
      <c r="U135">
        <v>1</v>
      </c>
      <c r="V135">
        <v>2</v>
      </c>
      <c r="W135">
        <v>5</v>
      </c>
      <c r="X135">
        <v>12</v>
      </c>
      <c r="Y135">
        <v>3</v>
      </c>
      <c r="Z135">
        <v>5</v>
      </c>
      <c r="AA135">
        <v>3</v>
      </c>
    </row>
    <row r="136" spans="1:27" ht="12.75">
      <c r="A136">
        <v>0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</row>
    <row r="137" spans="1:27" ht="12.75">
      <c r="A137">
        <v>0</v>
      </c>
      <c r="B137">
        <v>6</v>
      </c>
      <c r="C137">
        <v>28</v>
      </c>
      <c r="D137">
        <v>0</v>
      </c>
      <c r="E137">
        <v>1</v>
      </c>
      <c r="F137">
        <v>3</v>
      </c>
      <c r="G137">
        <v>16</v>
      </c>
      <c r="H137">
        <v>7</v>
      </c>
      <c r="I137">
        <v>3</v>
      </c>
      <c r="J137">
        <v>2</v>
      </c>
      <c r="K137">
        <v>17</v>
      </c>
      <c r="L137">
        <v>3</v>
      </c>
      <c r="M137">
        <v>4</v>
      </c>
      <c r="N137">
        <v>18</v>
      </c>
      <c r="O137">
        <v>3</v>
      </c>
      <c r="P137">
        <v>3</v>
      </c>
      <c r="Q137">
        <v>5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2</v>
      </c>
      <c r="Z137">
        <v>1</v>
      </c>
      <c r="AA137">
        <v>0</v>
      </c>
    </row>
    <row r="138" spans="1:27" ht="12.75">
      <c r="A138">
        <v>0</v>
      </c>
      <c r="B138">
        <v>1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1</v>
      </c>
      <c r="M138">
        <v>0</v>
      </c>
      <c r="N138">
        <v>0</v>
      </c>
      <c r="O138">
        <v>1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</v>
      </c>
      <c r="W138">
        <v>0</v>
      </c>
      <c r="X138">
        <v>0</v>
      </c>
      <c r="Y138">
        <v>0</v>
      </c>
      <c r="Z138">
        <v>1</v>
      </c>
      <c r="AA138">
        <v>0</v>
      </c>
    </row>
    <row r="139" spans="1:27" ht="12.75">
      <c r="A139">
        <v>1</v>
      </c>
      <c r="B139">
        <v>1</v>
      </c>
      <c r="C139">
        <v>1</v>
      </c>
      <c r="D139">
        <v>1</v>
      </c>
      <c r="E139">
        <v>1</v>
      </c>
      <c r="F139">
        <v>3</v>
      </c>
      <c r="G139">
        <v>3</v>
      </c>
      <c r="H139">
        <v>2</v>
      </c>
      <c r="I139">
        <v>1</v>
      </c>
      <c r="J139">
        <v>0</v>
      </c>
      <c r="K139">
        <v>1</v>
      </c>
      <c r="L139">
        <v>1</v>
      </c>
      <c r="M139">
        <v>1</v>
      </c>
      <c r="N139">
        <v>0</v>
      </c>
      <c r="O139">
        <v>0</v>
      </c>
      <c r="P139">
        <v>0</v>
      </c>
      <c r="Q139">
        <v>2</v>
      </c>
      <c r="R139">
        <v>1</v>
      </c>
      <c r="S139">
        <v>2</v>
      </c>
      <c r="T139">
        <v>1</v>
      </c>
      <c r="U139">
        <v>1</v>
      </c>
      <c r="V139">
        <v>0</v>
      </c>
      <c r="W139">
        <v>2</v>
      </c>
      <c r="X139">
        <v>1</v>
      </c>
      <c r="Y139">
        <v>2</v>
      </c>
      <c r="Z139">
        <v>2</v>
      </c>
      <c r="AA139">
        <v>1</v>
      </c>
    </row>
    <row r="140" spans="1:27" ht="12.75">
      <c r="A140">
        <v>0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</row>
    <row r="141" spans="1:27" ht="12.75">
      <c r="A141">
        <v>427</v>
      </c>
      <c r="B141">
        <v>120</v>
      </c>
      <c r="C141">
        <v>110</v>
      </c>
      <c r="D141">
        <v>130</v>
      </c>
      <c r="E141">
        <v>186</v>
      </c>
      <c r="F141">
        <v>181</v>
      </c>
      <c r="G141">
        <v>81</v>
      </c>
      <c r="H141">
        <v>117</v>
      </c>
      <c r="I141">
        <v>259</v>
      </c>
      <c r="J141">
        <v>154</v>
      </c>
      <c r="K141">
        <v>125</v>
      </c>
      <c r="L141">
        <v>124</v>
      </c>
      <c r="M141">
        <v>143</v>
      </c>
      <c r="N141">
        <v>110</v>
      </c>
      <c r="O141">
        <v>93</v>
      </c>
      <c r="P141">
        <v>70</v>
      </c>
      <c r="Q141">
        <v>126</v>
      </c>
      <c r="R141">
        <v>138</v>
      </c>
      <c r="S141">
        <v>137</v>
      </c>
      <c r="T141">
        <v>91</v>
      </c>
      <c r="U141">
        <v>94</v>
      </c>
      <c r="V141">
        <v>91</v>
      </c>
      <c r="W141">
        <v>50</v>
      </c>
      <c r="X141">
        <v>94</v>
      </c>
      <c r="Y141">
        <v>45</v>
      </c>
      <c r="Z141">
        <v>123</v>
      </c>
      <c r="AA141">
        <v>124</v>
      </c>
    </row>
    <row r="142" spans="1:27" ht="12.75">
      <c r="A142">
        <v>333.5</v>
      </c>
      <c r="B142">
        <v>361.5</v>
      </c>
      <c r="C142">
        <v>353</v>
      </c>
      <c r="D142">
        <v>341</v>
      </c>
      <c r="E142">
        <v>324</v>
      </c>
      <c r="F142">
        <v>350.5</v>
      </c>
      <c r="G142">
        <v>313</v>
      </c>
      <c r="H142">
        <v>367</v>
      </c>
      <c r="I142">
        <v>434</v>
      </c>
      <c r="J142">
        <v>368.5</v>
      </c>
      <c r="K142">
        <v>311</v>
      </c>
      <c r="L142">
        <v>346</v>
      </c>
      <c r="M142">
        <v>417</v>
      </c>
      <c r="N142">
        <v>323.5</v>
      </c>
      <c r="O142">
        <v>338</v>
      </c>
      <c r="P142">
        <v>317.5</v>
      </c>
      <c r="Q142">
        <v>329</v>
      </c>
      <c r="R142">
        <v>414</v>
      </c>
      <c r="S142">
        <v>305</v>
      </c>
      <c r="T142">
        <v>384</v>
      </c>
      <c r="U142">
        <v>325</v>
      </c>
      <c r="V142">
        <v>340.5</v>
      </c>
      <c r="W142">
        <v>329.5</v>
      </c>
      <c r="X142">
        <v>389</v>
      </c>
      <c r="Y142">
        <v>335.5</v>
      </c>
      <c r="Z142">
        <v>321</v>
      </c>
      <c r="AA142">
        <v>324.5</v>
      </c>
    </row>
    <row r="143" spans="1:27" ht="12.75">
      <c r="A143">
        <v>18583</v>
      </c>
      <c r="B143">
        <v>10679</v>
      </c>
      <c r="C143">
        <v>10679</v>
      </c>
      <c r="D143">
        <v>10679</v>
      </c>
      <c r="E143">
        <v>10679</v>
      </c>
      <c r="F143">
        <v>10679</v>
      </c>
      <c r="G143">
        <v>10679</v>
      </c>
      <c r="H143">
        <v>10679</v>
      </c>
      <c r="I143">
        <v>10679</v>
      </c>
      <c r="J143">
        <v>10679</v>
      </c>
      <c r="K143">
        <v>10679</v>
      </c>
      <c r="L143">
        <v>10679</v>
      </c>
      <c r="M143">
        <v>10679</v>
      </c>
      <c r="N143">
        <v>10679</v>
      </c>
      <c r="O143">
        <v>10679</v>
      </c>
      <c r="P143">
        <v>10679</v>
      </c>
      <c r="Q143">
        <v>10679</v>
      </c>
      <c r="R143">
        <v>10679</v>
      </c>
      <c r="S143">
        <v>10679</v>
      </c>
      <c r="T143">
        <v>10679</v>
      </c>
      <c r="U143">
        <v>10679</v>
      </c>
      <c r="V143">
        <v>10679</v>
      </c>
      <c r="W143">
        <v>10679</v>
      </c>
      <c r="X143">
        <v>10679</v>
      </c>
      <c r="Y143">
        <v>10679</v>
      </c>
      <c r="Z143">
        <v>10679</v>
      </c>
      <c r="AA143">
        <v>10679</v>
      </c>
    </row>
    <row r="144" spans="1:27" ht="12.75">
      <c r="A144">
        <v>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</row>
    <row r="145" spans="1:27" ht="12.75">
      <c r="A145">
        <v>0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</row>
    <row r="146" spans="1:27" ht="12.75">
      <c r="A146">
        <v>1</v>
      </c>
      <c r="B146">
        <v>1</v>
      </c>
      <c r="C146">
        <v>1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1</v>
      </c>
      <c r="J146">
        <v>1</v>
      </c>
      <c r="K146">
        <v>1</v>
      </c>
      <c r="L146">
        <v>1</v>
      </c>
      <c r="M146">
        <v>1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</row>
    <row r="147" spans="1:27" ht="12.75">
      <c r="A147">
        <v>6</v>
      </c>
      <c r="B147">
        <v>6</v>
      </c>
      <c r="C147">
        <v>6</v>
      </c>
      <c r="D147">
        <v>6</v>
      </c>
      <c r="E147">
        <v>6</v>
      </c>
      <c r="F147">
        <v>6</v>
      </c>
      <c r="G147">
        <v>6</v>
      </c>
      <c r="H147">
        <v>6</v>
      </c>
      <c r="I147">
        <v>6</v>
      </c>
      <c r="J147">
        <v>6</v>
      </c>
      <c r="K147">
        <v>6</v>
      </c>
      <c r="L147">
        <v>6</v>
      </c>
      <c r="M147">
        <v>6</v>
      </c>
      <c r="N147">
        <v>6</v>
      </c>
      <c r="O147">
        <v>6</v>
      </c>
      <c r="P147">
        <v>6</v>
      </c>
      <c r="Q147">
        <v>6</v>
      </c>
      <c r="R147">
        <v>6</v>
      </c>
      <c r="S147">
        <v>6</v>
      </c>
      <c r="T147">
        <v>6</v>
      </c>
      <c r="U147">
        <v>6</v>
      </c>
      <c r="V147">
        <v>6</v>
      </c>
      <c r="W147">
        <v>6</v>
      </c>
      <c r="X147">
        <v>6</v>
      </c>
      <c r="Y147">
        <v>6</v>
      </c>
      <c r="Z147">
        <v>6</v>
      </c>
      <c r="AA147"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"/>
  <sheetViews>
    <sheetView workbookViewId="0" topLeftCell="A1">
      <selection activeCell="B1" sqref="B1:B16384"/>
    </sheetView>
  </sheetViews>
  <sheetFormatPr defaultColWidth="9.140625" defaultRowHeight="12.75"/>
  <sheetData>
    <row r="1" spans="1:27" ht="12.75">
      <c r="A1">
        <v>10</v>
      </c>
      <c r="B1">
        <v>18.25</v>
      </c>
      <c r="C1">
        <v>23.25</v>
      </c>
      <c r="D1">
        <v>28.25</v>
      </c>
      <c r="E1">
        <v>33.25</v>
      </c>
      <c r="F1">
        <v>38.25</v>
      </c>
      <c r="G1">
        <v>43.25</v>
      </c>
      <c r="H1">
        <v>48.25</v>
      </c>
      <c r="I1">
        <v>53.25</v>
      </c>
      <c r="J1">
        <v>58.25</v>
      </c>
      <c r="K1">
        <v>63.25</v>
      </c>
      <c r="L1">
        <v>68.25</v>
      </c>
      <c r="M1">
        <v>74</v>
      </c>
      <c r="N1">
        <v>78.75</v>
      </c>
      <c r="O1">
        <v>83.25</v>
      </c>
      <c r="P1">
        <v>88.25</v>
      </c>
      <c r="Q1" s="33">
        <v>93.25</v>
      </c>
      <c r="R1">
        <v>98.25</v>
      </c>
      <c r="S1">
        <v>103.5</v>
      </c>
      <c r="T1" s="36">
        <v>108.25</v>
      </c>
      <c r="U1" s="36">
        <v>116.75</v>
      </c>
      <c r="V1" s="36">
        <v>121.75</v>
      </c>
      <c r="W1" s="36">
        <v>126.75</v>
      </c>
      <c r="X1" s="37">
        <v>131.75</v>
      </c>
      <c r="Y1" s="37">
        <v>136.75</v>
      </c>
      <c r="Z1" s="37">
        <v>141.75</v>
      </c>
      <c r="AA1" s="37">
        <v>150.75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phiguera</dc:creator>
  <cp:keywords/>
  <dc:description/>
  <cp:lastModifiedBy>phiguera</cp:lastModifiedBy>
  <dcterms:created xsi:type="dcterms:W3CDTF">2004-08-11T00:32:53Z</dcterms:created>
  <dcterms:modified xsi:type="dcterms:W3CDTF">2006-02-28T18:31:27Z</dcterms:modified>
  <cp:category/>
  <cp:version/>
  <cp:contentType/>
  <cp:contentStatus/>
</cp:coreProperties>
</file>