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65" windowHeight="10665" tabRatio="917" activeTab="2"/>
  </bookViews>
  <sheets>
    <sheet name="41024" sheetId="1" r:id="rId1"/>
    <sheet name="40438" sheetId="2" r:id="rId2"/>
    <sheet name="40356" sheetId="3" r:id="rId3"/>
    <sheet name="40357" sheetId="4" r:id="rId4"/>
    <sheet name="40361" sheetId="5" r:id="rId5"/>
    <sheet name="40400" sheetId="6" r:id="rId6"/>
    <sheet name="40375" sheetId="7" r:id="rId7"/>
    <sheet name="41061" sheetId="8" r:id="rId8"/>
    <sheet name="40394" sheetId="9" r:id="rId9"/>
    <sheet name="40405" sheetId="10" r:id="rId10"/>
    <sheet name="41114" sheetId="11" r:id="rId11"/>
    <sheet name="41112" sheetId="12" r:id="rId12"/>
    <sheet name="41140" sheetId="13" r:id="rId13"/>
    <sheet name="41128" sheetId="14" r:id="rId14"/>
    <sheet name="41084" sheetId="15" r:id="rId15"/>
    <sheet name="40439" sheetId="16" r:id="rId16"/>
    <sheet name="41036" sheetId="17" r:id="rId17"/>
    <sheet name="40416" sheetId="18" r:id="rId18"/>
    <sheet name="40362" sheetId="19" r:id="rId19"/>
    <sheet name="40430" sheetId="20" r:id="rId20"/>
    <sheet name="40373" sheetId="21" r:id="rId21"/>
  </sheets>
  <definedNames/>
  <calcPr fullCalcOnLoad="1"/>
</workbook>
</file>

<file path=xl/sharedStrings.xml><?xml version="1.0" encoding="utf-8"?>
<sst xmlns="http://schemas.openxmlformats.org/spreadsheetml/2006/main" count="7729" uniqueCount="113">
  <si>
    <t>Station Header Record</t>
  </si>
  <si>
    <t>Country_Name</t>
  </si>
  <si>
    <t>Station_Name</t>
  </si>
  <si>
    <t>WMO_Number</t>
  </si>
  <si>
    <t>Latitude</t>
  </si>
  <si>
    <t>Longitude</t>
  </si>
  <si>
    <t>Station_Height</t>
  </si>
  <si>
    <t>WMO Integrated Global Observing System (WIGOS) Station Identifier (if available)</t>
  </si>
  <si>
    <t>Units</t>
  </si>
  <si>
    <t>Precipitation_Total</t>
  </si>
  <si>
    <t>mm</t>
  </si>
  <si>
    <t>Parameter_Code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</si>
  <si>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</si>
  <si>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</si>
  <si>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</si>
  <si>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</si>
  <si>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</si>
  <si>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</si>
  <si>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</si>
  <si>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</si>
  <si>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</si>
  <si>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</si>
  <si>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</si>
  <si>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</si>
  <si>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</t>
  </si>
  <si>
    <t>Sum</t>
  </si>
  <si>
    <t>NOY</t>
  </si>
  <si>
    <t>Number_of_Days_with_Precipitation_&gt;=_1_mm</t>
  </si>
  <si>
    <t>Daily_Maximum_Temperature</t>
  </si>
  <si>
    <t>Deg_C</t>
  </si>
  <si>
    <t>Mean</t>
  </si>
  <si>
    <t>Daily_Minimum_Temperature</t>
  </si>
  <si>
    <t>Daily_Mean_Temperature</t>
  </si>
  <si>
    <t>Mean Sea Level Pressure</t>
  </si>
  <si>
    <t>hPa</t>
  </si>
  <si>
    <t>Mean_Vapor_Pressure</t>
  </si>
  <si>
    <t>Total_Number_of_Hours_of_Sunshine</t>
  </si>
  <si>
    <t>hours</t>
  </si>
  <si>
    <t>X-XXXXX-X-XXXXX</t>
  </si>
  <si>
    <t>Calculation_Name</t>
  </si>
  <si>
    <t>Calculation_Code</t>
  </si>
  <si>
    <t>Parameter_Name</t>
  </si>
  <si>
    <t>Principal Climatological Surface Parameters</t>
  </si>
  <si>
    <t>Secondary and Other Climatological Surface Parameters (add as needed)</t>
  </si>
  <si>
    <t>Single Station Data Sheet For All Climatological Surface Parameters</t>
  </si>
  <si>
    <t>World Meteorological Organization Climate Normals for 1981-2010</t>
  </si>
  <si>
    <t>count</t>
  </si>
  <si>
    <t>Count</t>
  </si>
  <si>
    <t>kingdom of Saudi Arabia</t>
  </si>
  <si>
    <t>Jeddah</t>
  </si>
  <si>
    <t>Riyadh Old</t>
  </si>
  <si>
    <t>Turaif</t>
  </si>
  <si>
    <t>Arar</t>
  </si>
  <si>
    <t>Al-Jouf</t>
  </si>
  <si>
    <t>Wejh</t>
  </si>
  <si>
    <t>Tabuk</t>
  </si>
  <si>
    <t>Wadi Al-Dawasser</t>
  </si>
  <si>
    <t>Hail</t>
  </si>
  <si>
    <t>Gassim</t>
  </si>
  <si>
    <t>Khamis Mushait</t>
  </si>
  <si>
    <t>Abha</t>
  </si>
  <si>
    <t>Gizan</t>
  </si>
  <si>
    <t>Najran</t>
  </si>
  <si>
    <t>Bisha</t>
  </si>
  <si>
    <t>Yenbo</t>
  </si>
  <si>
    <t>Taif</t>
  </si>
  <si>
    <t>Dhahran</t>
  </si>
  <si>
    <t>Rafha</t>
  </si>
  <si>
    <t>Madinah</t>
  </si>
  <si>
    <t>Qaisumah</t>
  </si>
  <si>
    <t xml:space="preserve">  </t>
  </si>
  <si>
    <t>21|42|37|N</t>
  </si>
  <si>
    <t>39|11|12|E</t>
  </si>
  <si>
    <t>24|42|40|N</t>
  </si>
  <si>
    <t>46|44|18|E</t>
  </si>
  <si>
    <t>31|41|16|N</t>
  </si>
  <si>
    <t>38|44|22|E</t>
  </si>
  <si>
    <t>30|54|08|N</t>
  </si>
  <si>
    <t>41|08|26|E</t>
  </si>
  <si>
    <t>29|47|19|N</t>
  </si>
  <si>
    <t>40|05|55|E</t>
  </si>
  <si>
    <t>26|12|19|N</t>
  </si>
  <si>
    <t>36|28|37|E</t>
  </si>
  <si>
    <t>28|22|35|N</t>
  </si>
  <si>
    <t>36|36|25|E</t>
  </si>
  <si>
    <t>20|30|00|N</t>
  </si>
  <si>
    <t>45|13|00|E</t>
  </si>
  <si>
    <t>27|26|04|N</t>
  </si>
  <si>
    <t>41|41|28|E</t>
  </si>
  <si>
    <t>26|18|28|N</t>
  </si>
  <si>
    <t>43|46|03|E</t>
  </si>
  <si>
    <t>18|17|58|N</t>
  </si>
  <si>
    <t>42|48|23|E</t>
  </si>
  <si>
    <t>18|13|59|N</t>
  </si>
  <si>
    <t>42|39|39|E</t>
  </si>
  <si>
    <t>16|53|49|N</t>
  </si>
  <si>
    <t>42|35|05|E</t>
  </si>
  <si>
    <t>17|36|41|N</t>
  </si>
  <si>
    <t>44|24|49|E</t>
  </si>
  <si>
    <t>19|59|28|N</t>
  </si>
  <si>
    <t>42|37|09|E</t>
  </si>
  <si>
    <t>24|08|24|N</t>
  </si>
  <si>
    <t>38|03|50|E</t>
  </si>
  <si>
    <t>21|28|44|N</t>
  </si>
  <si>
    <t>40|32|56|E</t>
  </si>
  <si>
    <t>26|15|34|N</t>
  </si>
  <si>
    <t>50|09|39|E</t>
  </si>
  <si>
    <t>29|37|17|N</t>
  </si>
  <si>
    <t>43|29|41|E</t>
  </si>
  <si>
    <t>24|32|53|N</t>
  </si>
  <si>
    <t>39|41|55|E</t>
  </si>
  <si>
    <t>28|19|08|N</t>
  </si>
  <si>
    <t>46|07|49|E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</si>
</sst>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CHF&quot;#,##0_);\(&quot;CHF&quot;#,##0\)"/>
    <numFmt numFmtId="185" formatCode="&quot;CHF&quot;#,##0_);[Red]\(&quot;CHF&quot;#,##0\)"/>
    <numFmt numFmtId="186" formatCode="&quot;CHF&quot;#,##0.00_);\(&quot;CHF&quot;#,##0.00\)"/>
    <numFmt numFmtId="187" formatCode="&quot;CHF&quot;#,##0.00_);[Red]\(&quot;CHF&quot;#,##0.00\)"/>
    <numFmt numFmtId="188" formatCode="_(&quot;CHF&quot;* #,##0_);_(&quot;CHF&quot;* \(#,##0\);_(&quot;CHF&quot;* &quot;-&quot;_);_(@_)"/>
    <numFmt numFmtId="189" formatCode="_(&quot;CHF&quot;* #,##0.00_);_(&quot;CHF&quot;* \(#,##0.00\);_(&quot;CHF&quot;* &quot;-&quot;??_);_(@_)"/>
    <numFmt numFmtId="190" formatCode="0.0"/>
    <numFmt numFmtId="191" formatCode="[$-409]dddd\,\ mmmm\ dd\,\ yyyy"/>
    <numFmt numFmtId="192" formatCode="[$-409]h:mm:ss\ AM/PM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.0"/>
  </numFmts>
  <fonts count="51">
    <font>
      <sz val="11"/>
      <color theme="1"/>
      <name val="Calibri"/>
      <family val="3"/>
    </font>
    <font>
      <sz val="11"/>
      <color indexed="8"/>
      <name val="Calibri"/>
      <family val="2"/>
    </font>
    <font>
      <sz val="11"/>
      <name val="Dialog"/>
      <family val="2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25"/>
      <name val="ＭＳ Ｐゴシック"/>
      <family val="3"/>
    </font>
    <font>
      <u val="single"/>
      <sz val="11"/>
      <color indexed="30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60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10"/>
      <name val="ＭＳ Ｐゴシック"/>
      <family val="3"/>
    </font>
    <font>
      <sz val="12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12"/>
      <color theme="1"/>
      <name val="Calibri"/>
      <family val="3"/>
    </font>
    <font>
      <b/>
      <sz val="14"/>
      <color theme="1"/>
      <name val="Calibri"/>
      <family val="3"/>
    </font>
    <font>
      <sz val="12"/>
      <color rgb="FFFF0000"/>
      <name val="Calibri"/>
      <family val="3"/>
    </font>
    <font>
      <sz val="12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7" fillId="0" borderId="10" xfId="0" applyFont="1" applyBorder="1" applyAlignment="1" applyProtection="1">
      <alignment horizontal="right"/>
      <protection locked="0"/>
    </xf>
    <xf numFmtId="0" fontId="46" fillId="0" borderId="10" xfId="0" applyFont="1" applyBorder="1" applyAlignment="1" applyProtection="1">
      <alignment horizontal="right"/>
      <protection locked="0"/>
    </xf>
    <xf numFmtId="0" fontId="46" fillId="0" borderId="0" xfId="0" applyFont="1" applyAlignment="1" applyProtection="1">
      <alignment/>
      <protection locked="0"/>
    </xf>
    <xf numFmtId="0" fontId="46" fillId="0" borderId="0" xfId="0" applyFont="1" applyAlignment="1" applyProtection="1">
      <alignment horizontal="right"/>
      <protection locked="0"/>
    </xf>
    <xf numFmtId="0" fontId="46" fillId="0" borderId="10" xfId="0" applyFont="1" applyBorder="1" applyAlignment="1" applyProtection="1">
      <alignment horizontal="left"/>
      <protection locked="0"/>
    </xf>
    <xf numFmtId="0" fontId="46" fillId="0" borderId="0" xfId="0" applyFont="1" applyAlignment="1" applyProtection="1">
      <alignment horizontal="left"/>
      <protection locked="0"/>
    </xf>
    <xf numFmtId="0" fontId="47" fillId="0" borderId="10" xfId="0" applyFont="1" applyBorder="1" applyAlignment="1" applyProtection="1">
      <alignment horizontal="left"/>
      <protection locked="0"/>
    </xf>
    <xf numFmtId="1" fontId="46" fillId="0" borderId="10" xfId="0" applyNumberFormat="1" applyFont="1" applyBorder="1" applyAlignment="1" applyProtection="1">
      <alignment horizontal="right"/>
      <protection locked="0"/>
    </xf>
    <xf numFmtId="0" fontId="46" fillId="0" borderId="0" xfId="0" applyFont="1" applyBorder="1" applyAlignment="1" applyProtection="1">
      <alignment horizontal="left"/>
      <protection locked="0"/>
    </xf>
    <xf numFmtId="0" fontId="48" fillId="0" borderId="0" xfId="0" applyFont="1" applyAlignment="1" applyProtection="1">
      <alignment horizontal="left"/>
      <protection locked="0"/>
    </xf>
    <xf numFmtId="190" fontId="46" fillId="0" borderId="10" xfId="0" applyNumberFormat="1" applyFont="1" applyBorder="1" applyAlignment="1" applyProtection="1">
      <alignment horizontal="right"/>
      <protection locked="0"/>
    </xf>
    <xf numFmtId="2" fontId="46" fillId="0" borderId="10" xfId="0" applyNumberFormat="1" applyFont="1" applyBorder="1" applyAlignment="1" applyProtection="1">
      <alignment horizontal="right"/>
      <protection locked="0"/>
    </xf>
    <xf numFmtId="0" fontId="46" fillId="0" borderId="0" xfId="0" applyFont="1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right"/>
      <protection locked="0"/>
    </xf>
    <xf numFmtId="190" fontId="0" fillId="0" borderId="10" xfId="0" applyNumberFormat="1" applyBorder="1" applyAlignment="1" applyProtection="1">
      <alignment horizontal="right"/>
      <protection locked="0"/>
    </xf>
    <xf numFmtId="190" fontId="46" fillId="0" borderId="0" xfId="0" applyNumberFormat="1" applyFont="1" applyAlignment="1">
      <alignment/>
    </xf>
    <xf numFmtId="0" fontId="48" fillId="0" borderId="0" xfId="0" applyFont="1" applyAlignment="1" applyProtection="1">
      <alignment horizontal="left"/>
      <protection locked="0"/>
    </xf>
    <xf numFmtId="0" fontId="48" fillId="0" borderId="0" xfId="0" applyFont="1" applyAlignment="1" applyProtection="1">
      <alignment horizontal="left"/>
      <protection locked="0"/>
    </xf>
    <xf numFmtId="190" fontId="49" fillId="0" borderId="10" xfId="0" applyNumberFormat="1" applyFont="1" applyBorder="1" applyAlignment="1" applyProtection="1">
      <alignment horizontal="right"/>
      <protection locked="0"/>
    </xf>
    <xf numFmtId="190" fontId="50" fillId="0" borderId="10" xfId="0" applyNumberFormat="1" applyFont="1" applyBorder="1" applyAlignment="1" applyProtection="1">
      <alignment horizontal="right"/>
      <protection locked="0"/>
    </xf>
    <xf numFmtId="190" fontId="2" fillId="33" borderId="10" xfId="0" applyNumberFormat="1" applyFont="1" applyFill="1" applyBorder="1" applyAlignment="1">
      <alignment horizontal="right"/>
    </xf>
    <xf numFmtId="190" fontId="2" fillId="0" borderId="0" xfId="0" applyNumberFormat="1" applyFont="1" applyAlignment="1">
      <alignment horizontal="right"/>
    </xf>
    <xf numFmtId="197" fontId="2" fillId="0" borderId="0" xfId="0" applyNumberFormat="1" applyFont="1" applyAlignment="1">
      <alignment horizontal="right"/>
    </xf>
    <xf numFmtId="197" fontId="46" fillId="0" borderId="10" xfId="0" applyNumberFormat="1" applyFont="1" applyBorder="1" applyAlignment="1" applyProtection="1">
      <alignment horizontal="right"/>
      <protection locked="0"/>
    </xf>
    <xf numFmtId="0" fontId="48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47" fillId="0" borderId="11" xfId="0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5"/>
  <sheetViews>
    <sheetView zoomScalePageLayoutView="0" workbookViewId="0" topLeftCell="C7">
      <selection activeCell="A12" sqref="A12:B12"/>
    </sheetView>
  </sheetViews>
  <sheetFormatPr defaultColWidth="9.140625" defaultRowHeight="15"/>
  <cols>
    <col min="1" max="1" width="18.7109375" style="3" customWidth="1"/>
    <col min="2" max="2" width="65.7109375" style="2" customWidth="1"/>
    <col min="3" max="3" width="19.7109375" style="2" customWidth="1"/>
    <col min="4" max="4" width="18.7109375" style="2" customWidth="1"/>
    <col min="5" max="17" width="11.7109375" style="2" customWidth="1"/>
  </cols>
  <sheetData>
    <row r="1" spans="1:17" s="1" customFormat="1" ht="17.25">
      <c r="A1" s="29" t="s">
        <v>45</v>
      </c>
      <c r="B1" s="30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1" customFormat="1" ht="17.25">
      <c r="A2" s="29" t="s">
        <v>44</v>
      </c>
      <c r="B2" s="30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1" customFormat="1" ht="14.25">
      <c r="A3" s="9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s="1" customFormat="1" ht="17.25">
      <c r="A4" s="29" t="s">
        <v>0</v>
      </c>
      <c r="B4" s="30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s="1" customFormat="1" ht="15" thickBot="1">
      <c r="A5" s="9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s="1" customFormat="1" ht="15" thickBot="1">
      <c r="A6" s="10" t="s">
        <v>1</v>
      </c>
      <c r="B6" s="5" t="s">
        <v>48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s="1" customFormat="1" ht="15" thickBot="1">
      <c r="A7" s="10" t="s">
        <v>2</v>
      </c>
      <c r="B7" s="5" t="s">
        <v>49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s="1" customFormat="1" ht="15" thickBot="1">
      <c r="A8" s="9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6"/>
    </row>
    <row r="9" spans="1:17" s="1" customFormat="1" ht="15" thickBot="1">
      <c r="A9" s="10" t="s">
        <v>3</v>
      </c>
      <c r="B9" s="4" t="s">
        <v>4</v>
      </c>
      <c r="C9" s="4" t="s">
        <v>5</v>
      </c>
      <c r="D9" s="4" t="s">
        <v>6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6"/>
    </row>
    <row r="10" spans="1:17" s="1" customFormat="1" ht="15" thickBot="1">
      <c r="A10" s="8">
        <v>41024</v>
      </c>
      <c r="B10" s="5" t="s">
        <v>71</v>
      </c>
      <c r="C10" s="5" t="s">
        <v>72</v>
      </c>
      <c r="D10" s="11">
        <v>16.88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6"/>
      <c r="P10" s="6"/>
      <c r="Q10" s="6"/>
    </row>
    <row r="11" spans="1:17" s="1" customFormat="1" ht="15" thickBot="1">
      <c r="A11" s="9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s="1" customFormat="1" ht="15" thickBot="1">
      <c r="A12" s="31" t="s">
        <v>7</v>
      </c>
      <c r="B12" s="32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s="1" customFormat="1" ht="15" thickBot="1">
      <c r="A13" s="8" t="s">
        <v>38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s="1" customFormat="1" ht="14.25">
      <c r="A14" s="12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s="1" customFormat="1" ht="14.25">
      <c r="A15" s="9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s="1" customFormat="1" ht="17.25">
      <c r="A16" s="29" t="s">
        <v>42</v>
      </c>
      <c r="B16" s="3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s="1" customFormat="1" ht="17.25">
      <c r="A17" s="13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s="1" customFormat="1" ht="15" thickBot="1">
      <c r="A18" s="9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s="1" customFormat="1" ht="15" thickBot="1">
      <c r="A19" s="10" t="s">
        <v>11</v>
      </c>
      <c r="B19" s="4" t="s">
        <v>41</v>
      </c>
      <c r="C19" s="4" t="s">
        <v>8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s="1" customFormat="1" ht="15" thickBot="1">
      <c r="A20" s="8">
        <v>1</v>
      </c>
      <c r="B20" s="5" t="s">
        <v>9</v>
      </c>
      <c r="C20" s="5" t="s">
        <v>10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s="1" customFormat="1" ht="15" thickBot="1">
      <c r="A21" s="9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s="1" customFormat="1" ht="15" thickBot="1">
      <c r="A22" s="10" t="s">
        <v>3</v>
      </c>
      <c r="B22" s="4" t="s">
        <v>11</v>
      </c>
      <c r="C22" s="4" t="s">
        <v>39</v>
      </c>
      <c r="D22" s="4" t="s">
        <v>40</v>
      </c>
      <c r="E22" s="4" t="s">
        <v>12</v>
      </c>
      <c r="F22" s="4" t="s">
        <v>13</v>
      </c>
      <c r="G22" s="4" t="s">
        <v>14</v>
      </c>
      <c r="H22" s="4" t="s">
        <v>15</v>
      </c>
      <c r="I22" s="4" t="s">
        <v>16</v>
      </c>
      <c r="J22" s="4" t="s">
        <v>17</v>
      </c>
      <c r="K22" s="4" t="s">
        <v>18</v>
      </c>
      <c r="L22" s="4" t="s">
        <v>19</v>
      </c>
      <c r="M22" s="4" t="s">
        <v>20</v>
      </c>
      <c r="N22" s="4" t="s">
        <v>21</v>
      </c>
      <c r="O22" s="4" t="s">
        <v>22</v>
      </c>
      <c r="P22" s="4" t="s">
        <v>23</v>
      </c>
      <c r="Q22" s="4" t="s">
        <v>24</v>
      </c>
    </row>
    <row r="23" spans="1:17" s="1" customFormat="1" ht="15" thickBot="1">
      <c r="A23" s="8">
        <v>41024</v>
      </c>
      <c r="B23" s="5">
        <v>1</v>
      </c>
      <c r="C23" s="5" t="s">
        <v>25</v>
      </c>
      <c r="D23" s="5">
        <v>4</v>
      </c>
      <c r="E23" s="14">
        <v>8.6</v>
      </c>
      <c r="F23" s="14">
        <v>3.2</v>
      </c>
      <c r="G23" s="14">
        <v>2.5</v>
      </c>
      <c r="H23" s="14">
        <v>2.4</v>
      </c>
      <c r="I23" s="14">
        <v>0.2</v>
      </c>
      <c r="J23" s="14">
        <v>0</v>
      </c>
      <c r="K23" s="14">
        <v>0.2</v>
      </c>
      <c r="L23" s="14">
        <v>0.5</v>
      </c>
      <c r="M23" s="14">
        <v>0.1</v>
      </c>
      <c r="N23" s="14">
        <v>1</v>
      </c>
      <c r="O23" s="14">
        <v>23.3</v>
      </c>
      <c r="P23" s="14">
        <v>11.3</v>
      </c>
      <c r="Q23" s="14">
        <f>SUM(E23:P23)</f>
        <v>53.3</v>
      </c>
    </row>
    <row r="24" spans="1:17" s="1" customFormat="1" ht="15" thickBot="1">
      <c r="A24" s="8">
        <v>41024</v>
      </c>
      <c r="B24" s="5">
        <v>1</v>
      </c>
      <c r="C24" s="5" t="s">
        <v>26</v>
      </c>
      <c r="D24" s="5">
        <v>98</v>
      </c>
      <c r="E24" s="14">
        <v>30</v>
      </c>
      <c r="F24" s="14">
        <v>30</v>
      </c>
      <c r="G24" s="14">
        <v>30</v>
      </c>
      <c r="H24" s="14">
        <v>30</v>
      </c>
      <c r="I24" s="14">
        <v>30</v>
      </c>
      <c r="J24" s="14">
        <v>30</v>
      </c>
      <c r="K24" s="14">
        <v>30</v>
      </c>
      <c r="L24" s="14">
        <v>30</v>
      </c>
      <c r="M24" s="14">
        <v>30</v>
      </c>
      <c r="N24" s="14">
        <v>30</v>
      </c>
      <c r="O24" s="14">
        <v>30</v>
      </c>
      <c r="P24" s="14">
        <v>30</v>
      </c>
      <c r="Q24" s="14">
        <v>30</v>
      </c>
    </row>
    <row r="25" spans="1:17" s="1" customFormat="1" ht="15" thickBot="1">
      <c r="A25" s="8"/>
      <c r="B25" s="5"/>
      <c r="C25" s="5"/>
      <c r="D25" s="5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1:17" s="1" customFormat="1" ht="15" thickBot="1">
      <c r="A26" s="8"/>
      <c r="B26" s="5"/>
      <c r="C26" s="5"/>
      <c r="D26" s="5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1:17" s="1" customFormat="1" ht="15" thickBot="1">
      <c r="A27" s="9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s="1" customFormat="1" ht="15" thickBot="1">
      <c r="A28" s="10" t="s">
        <v>11</v>
      </c>
      <c r="B28" s="4" t="s">
        <v>41</v>
      </c>
      <c r="C28" s="4" t="s">
        <v>8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s="1" customFormat="1" ht="15" thickBot="1">
      <c r="A29" s="8">
        <v>2</v>
      </c>
      <c r="B29" s="5" t="s">
        <v>27</v>
      </c>
      <c r="C29" s="5" t="s">
        <v>46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s="1" customFormat="1" ht="15" thickBot="1">
      <c r="A30" s="9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s="1" customFormat="1" ht="15" thickBot="1">
      <c r="A31" s="10" t="s">
        <v>3</v>
      </c>
      <c r="B31" s="4" t="s">
        <v>11</v>
      </c>
      <c r="C31" s="4" t="s">
        <v>39</v>
      </c>
      <c r="D31" s="4" t="s">
        <v>40</v>
      </c>
      <c r="E31" s="4" t="s">
        <v>12</v>
      </c>
      <c r="F31" s="4" t="s">
        <v>13</v>
      </c>
      <c r="G31" s="4" t="s">
        <v>14</v>
      </c>
      <c r="H31" s="4" t="s">
        <v>15</v>
      </c>
      <c r="I31" s="4" t="s">
        <v>16</v>
      </c>
      <c r="J31" s="4" t="s">
        <v>17</v>
      </c>
      <c r="K31" s="4" t="s">
        <v>18</v>
      </c>
      <c r="L31" s="4" t="s">
        <v>19</v>
      </c>
      <c r="M31" s="4" t="s">
        <v>20</v>
      </c>
      <c r="N31" s="4" t="s">
        <v>21</v>
      </c>
      <c r="O31" s="4" t="s">
        <v>22</v>
      </c>
      <c r="P31" s="4" t="s">
        <v>23</v>
      </c>
      <c r="Q31" s="4" t="s">
        <v>24</v>
      </c>
    </row>
    <row r="32" spans="1:17" s="1" customFormat="1" ht="15.75" thickBot="1">
      <c r="A32" s="8">
        <v>41024</v>
      </c>
      <c r="B32" s="5">
        <v>2</v>
      </c>
      <c r="C32" s="5" t="s">
        <v>47</v>
      </c>
      <c r="D32" s="5">
        <v>5</v>
      </c>
      <c r="E32" s="25">
        <f>25/30</f>
        <v>0.8333333333333334</v>
      </c>
      <c r="F32" s="25">
        <f>9/30</f>
        <v>0.3</v>
      </c>
      <c r="G32" s="25">
        <f>12/30</f>
        <v>0.4</v>
      </c>
      <c r="H32" s="25">
        <f>7/30</f>
        <v>0.23333333333333334</v>
      </c>
      <c r="I32" s="25">
        <f>2/30</f>
        <v>0.06666666666666667</v>
      </c>
      <c r="J32" s="25">
        <f>0/30</f>
        <v>0</v>
      </c>
      <c r="K32" s="25">
        <f>1/30</f>
        <v>0.03333333333333333</v>
      </c>
      <c r="L32" s="25">
        <f>4/30</f>
        <v>0.13333333333333333</v>
      </c>
      <c r="M32" s="25">
        <f>1/30</f>
        <v>0.03333333333333333</v>
      </c>
      <c r="N32" s="25">
        <f>3/30</f>
        <v>0.1</v>
      </c>
      <c r="O32" s="25">
        <f>41/30</f>
        <v>1.3666666666666667</v>
      </c>
      <c r="P32" s="25">
        <f>21/30</f>
        <v>0.7</v>
      </c>
      <c r="Q32" s="14">
        <f>SUM(E32:P32)</f>
        <v>4.2</v>
      </c>
    </row>
    <row r="33" spans="1:17" s="1" customFormat="1" ht="15" thickBot="1">
      <c r="A33" s="8">
        <v>41024</v>
      </c>
      <c r="B33" s="5">
        <v>2</v>
      </c>
      <c r="C33" s="5" t="s">
        <v>26</v>
      </c>
      <c r="D33" s="5">
        <v>98</v>
      </c>
      <c r="E33" s="14">
        <v>30</v>
      </c>
      <c r="F33" s="14">
        <v>30</v>
      </c>
      <c r="G33" s="14">
        <v>30</v>
      </c>
      <c r="H33" s="14">
        <v>30</v>
      </c>
      <c r="I33" s="14">
        <v>30</v>
      </c>
      <c r="J33" s="14">
        <v>30</v>
      </c>
      <c r="K33" s="14">
        <v>30</v>
      </c>
      <c r="L33" s="14">
        <v>30</v>
      </c>
      <c r="M33" s="14">
        <v>30</v>
      </c>
      <c r="N33" s="14">
        <v>30</v>
      </c>
      <c r="O33" s="14">
        <v>30</v>
      </c>
      <c r="P33" s="14">
        <v>30</v>
      </c>
      <c r="Q33" s="14">
        <v>30</v>
      </c>
    </row>
    <row r="34" spans="1:17" s="1" customFormat="1" ht="15" thickBot="1">
      <c r="A34" s="8"/>
      <c r="B34" s="5"/>
      <c r="C34" s="5"/>
      <c r="D34" s="5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spans="1:17" s="1" customFormat="1" ht="15" thickBot="1">
      <c r="A35" s="8"/>
      <c r="B35" s="5"/>
      <c r="C35" s="5"/>
      <c r="D35" s="5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1:17" s="1" customFormat="1" ht="15" thickBot="1">
      <c r="A36" s="9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s="1" customFormat="1" ht="15" thickBot="1">
      <c r="A37" s="10" t="s">
        <v>11</v>
      </c>
      <c r="B37" s="4" t="s">
        <v>41</v>
      </c>
      <c r="C37" s="4" t="s">
        <v>8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s="1" customFormat="1" ht="15" thickBot="1">
      <c r="A38" s="8">
        <v>3</v>
      </c>
      <c r="B38" s="5" t="s">
        <v>28</v>
      </c>
      <c r="C38" s="5" t="s">
        <v>29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s="1" customFormat="1" ht="15" thickBot="1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s="1" customFormat="1" ht="15" thickBot="1">
      <c r="A40" s="10" t="s">
        <v>3</v>
      </c>
      <c r="B40" s="4" t="s">
        <v>11</v>
      </c>
      <c r="C40" s="4" t="s">
        <v>39</v>
      </c>
      <c r="D40" s="4" t="s">
        <v>40</v>
      </c>
      <c r="E40" s="4" t="s">
        <v>12</v>
      </c>
      <c r="F40" s="4" t="s">
        <v>13</v>
      </c>
      <c r="G40" s="4" t="s">
        <v>14</v>
      </c>
      <c r="H40" s="4" t="s">
        <v>15</v>
      </c>
      <c r="I40" s="4" t="s">
        <v>16</v>
      </c>
      <c r="J40" s="4" t="s">
        <v>17</v>
      </c>
      <c r="K40" s="4" t="s">
        <v>18</v>
      </c>
      <c r="L40" s="4" t="s">
        <v>19</v>
      </c>
      <c r="M40" s="4" t="s">
        <v>20</v>
      </c>
      <c r="N40" s="4" t="s">
        <v>21</v>
      </c>
      <c r="O40" s="4" t="s">
        <v>22</v>
      </c>
      <c r="P40" s="4" t="s">
        <v>23</v>
      </c>
      <c r="Q40" s="4" t="s">
        <v>24</v>
      </c>
    </row>
    <row r="41" spans="1:17" s="1" customFormat="1" ht="15" thickBot="1">
      <c r="A41" s="8">
        <v>41024</v>
      </c>
      <c r="B41" s="5">
        <v>3</v>
      </c>
      <c r="C41" s="5" t="s">
        <v>30</v>
      </c>
      <c r="D41" s="5">
        <v>1</v>
      </c>
      <c r="E41" s="14">
        <v>28.9</v>
      </c>
      <c r="F41" s="14">
        <v>29.4</v>
      </c>
      <c r="G41" s="14">
        <v>31.6</v>
      </c>
      <c r="H41" s="14">
        <v>34.7</v>
      </c>
      <c r="I41" s="14">
        <v>37</v>
      </c>
      <c r="J41" s="14">
        <v>38.2</v>
      </c>
      <c r="K41" s="14">
        <v>39.3</v>
      </c>
      <c r="L41" s="14">
        <v>38.7</v>
      </c>
      <c r="M41" s="14">
        <v>37.5</v>
      </c>
      <c r="N41" s="14">
        <v>36.7</v>
      </c>
      <c r="O41" s="14">
        <v>33.3</v>
      </c>
      <c r="P41" s="14">
        <v>30.7</v>
      </c>
      <c r="Q41" s="14">
        <f>AVERAGE(E41:P41)</f>
        <v>34.666666666666664</v>
      </c>
    </row>
    <row r="42" spans="1:17" s="1" customFormat="1" ht="15" thickBot="1">
      <c r="A42" s="8">
        <v>41024</v>
      </c>
      <c r="B42" s="5">
        <v>3</v>
      </c>
      <c r="C42" s="5" t="s">
        <v>26</v>
      </c>
      <c r="D42" s="5">
        <v>98</v>
      </c>
      <c r="E42" s="14">
        <v>30</v>
      </c>
      <c r="F42" s="14">
        <v>30</v>
      </c>
      <c r="G42" s="14">
        <v>30</v>
      </c>
      <c r="H42" s="14">
        <v>30</v>
      </c>
      <c r="I42" s="14">
        <v>30</v>
      </c>
      <c r="J42" s="14">
        <v>30</v>
      </c>
      <c r="K42" s="14">
        <v>30</v>
      </c>
      <c r="L42" s="14">
        <v>30</v>
      </c>
      <c r="M42" s="14">
        <v>30</v>
      </c>
      <c r="N42" s="14">
        <v>30</v>
      </c>
      <c r="O42" s="14">
        <v>30</v>
      </c>
      <c r="P42" s="14">
        <v>30</v>
      </c>
      <c r="Q42" s="14">
        <v>30</v>
      </c>
    </row>
    <row r="43" spans="1:17" s="1" customFormat="1" ht="15" thickBot="1">
      <c r="A43" s="8"/>
      <c r="B43" s="5"/>
      <c r="C43" s="5"/>
      <c r="D43" s="5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1:17" s="1" customFormat="1" ht="15" thickBot="1">
      <c r="A44" s="8"/>
      <c r="B44" s="5"/>
      <c r="C44" s="5"/>
      <c r="D44" s="5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1:17" s="1" customFormat="1" ht="15" thickBot="1">
      <c r="A45" s="9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17" s="1" customFormat="1" ht="15" thickBot="1">
      <c r="A46" s="10" t="s">
        <v>11</v>
      </c>
      <c r="B46" s="4" t="s">
        <v>41</v>
      </c>
      <c r="C46" s="4" t="s">
        <v>8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 s="1" customFormat="1" ht="15" thickBot="1">
      <c r="A47" s="8">
        <v>4</v>
      </c>
      <c r="B47" s="5" t="s">
        <v>31</v>
      </c>
      <c r="C47" s="5" t="s">
        <v>29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7" s="1" customFormat="1" ht="15" thickBot="1">
      <c r="A48" s="9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1:17" s="1" customFormat="1" ht="15" thickBot="1">
      <c r="A49" s="10" t="s">
        <v>3</v>
      </c>
      <c r="B49" s="4" t="s">
        <v>11</v>
      </c>
      <c r="C49" s="4" t="s">
        <v>39</v>
      </c>
      <c r="D49" s="4" t="s">
        <v>40</v>
      </c>
      <c r="E49" s="4" t="s">
        <v>12</v>
      </c>
      <c r="F49" s="4" t="s">
        <v>13</v>
      </c>
      <c r="G49" s="4" t="s">
        <v>14</v>
      </c>
      <c r="H49" s="4" t="s">
        <v>15</v>
      </c>
      <c r="I49" s="4" t="s">
        <v>16</v>
      </c>
      <c r="J49" s="4" t="s">
        <v>17</v>
      </c>
      <c r="K49" s="4" t="s">
        <v>18</v>
      </c>
      <c r="L49" s="4" t="s">
        <v>19</v>
      </c>
      <c r="M49" s="4" t="s">
        <v>20</v>
      </c>
      <c r="N49" s="4" t="s">
        <v>21</v>
      </c>
      <c r="O49" s="4" t="s">
        <v>22</v>
      </c>
      <c r="P49" s="4" t="s">
        <v>23</v>
      </c>
      <c r="Q49" s="4" t="s">
        <v>24</v>
      </c>
    </row>
    <row r="50" spans="1:17" s="1" customFormat="1" ht="15" thickBot="1">
      <c r="A50" s="8">
        <v>41024</v>
      </c>
      <c r="B50" s="5">
        <v>4</v>
      </c>
      <c r="C50" s="5" t="s">
        <v>30</v>
      </c>
      <c r="D50" s="5">
        <v>1</v>
      </c>
      <c r="E50" s="14">
        <v>18.3</v>
      </c>
      <c r="F50" s="14">
        <v>18</v>
      </c>
      <c r="G50" s="14">
        <v>19.3</v>
      </c>
      <c r="H50" s="14">
        <v>22</v>
      </c>
      <c r="I50" s="14">
        <v>24</v>
      </c>
      <c r="J50" s="14">
        <v>24.8</v>
      </c>
      <c r="K50" s="14">
        <v>26.4</v>
      </c>
      <c r="L50" s="14">
        <v>27.3</v>
      </c>
      <c r="M50" s="14">
        <v>26.3</v>
      </c>
      <c r="N50" s="14">
        <v>24</v>
      </c>
      <c r="O50" s="14">
        <v>22.2</v>
      </c>
      <c r="P50" s="14">
        <v>20</v>
      </c>
      <c r="Q50" s="14">
        <f>AVERAGE(E50:P50)</f>
        <v>22.71666666666667</v>
      </c>
    </row>
    <row r="51" spans="1:17" s="1" customFormat="1" ht="15" thickBot="1">
      <c r="A51" s="8">
        <v>41024</v>
      </c>
      <c r="B51" s="5">
        <v>4</v>
      </c>
      <c r="C51" s="5" t="s">
        <v>26</v>
      </c>
      <c r="D51" s="5">
        <v>98</v>
      </c>
      <c r="E51" s="14">
        <v>30</v>
      </c>
      <c r="F51" s="14">
        <v>30</v>
      </c>
      <c r="G51" s="14">
        <v>30</v>
      </c>
      <c r="H51" s="14">
        <v>30</v>
      </c>
      <c r="I51" s="14">
        <v>30</v>
      </c>
      <c r="J51" s="14">
        <v>30</v>
      </c>
      <c r="K51" s="14">
        <v>30</v>
      </c>
      <c r="L51" s="14">
        <v>30</v>
      </c>
      <c r="M51" s="14">
        <v>30</v>
      </c>
      <c r="N51" s="14">
        <v>30</v>
      </c>
      <c r="O51" s="14">
        <v>30</v>
      </c>
      <c r="P51" s="14">
        <v>30</v>
      </c>
      <c r="Q51" s="14">
        <v>30</v>
      </c>
    </row>
    <row r="52" spans="1:17" s="1" customFormat="1" ht="15" thickBot="1">
      <c r="A52" s="8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s="1" customFormat="1" ht="15" thickBot="1">
      <c r="A53" s="8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17" s="1" customFormat="1" ht="15" thickBot="1">
      <c r="A54" s="9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1:17" s="1" customFormat="1" ht="15" thickBot="1">
      <c r="A55" s="10" t="s">
        <v>11</v>
      </c>
      <c r="B55" s="4" t="s">
        <v>41</v>
      </c>
      <c r="C55" s="4" t="s">
        <v>8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</row>
    <row r="56" spans="1:17" s="1" customFormat="1" ht="15" thickBot="1">
      <c r="A56" s="8">
        <v>5</v>
      </c>
      <c r="B56" s="5" t="s">
        <v>32</v>
      </c>
      <c r="C56" s="5" t="s">
        <v>29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1:17" s="1" customFormat="1" ht="15" thickBot="1">
      <c r="A57" s="9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</row>
    <row r="58" spans="1:17" s="1" customFormat="1" ht="15" thickBot="1">
      <c r="A58" s="10" t="s">
        <v>3</v>
      </c>
      <c r="B58" s="4" t="s">
        <v>11</v>
      </c>
      <c r="C58" s="4" t="s">
        <v>39</v>
      </c>
      <c r="D58" s="4" t="s">
        <v>40</v>
      </c>
      <c r="E58" s="4" t="s">
        <v>12</v>
      </c>
      <c r="F58" s="4" t="s">
        <v>13</v>
      </c>
      <c r="G58" s="4" t="s">
        <v>14</v>
      </c>
      <c r="H58" s="4" t="s">
        <v>15</v>
      </c>
      <c r="I58" s="4" t="s">
        <v>16</v>
      </c>
      <c r="J58" s="4" t="s">
        <v>17</v>
      </c>
      <c r="K58" s="4" t="s">
        <v>18</v>
      </c>
      <c r="L58" s="4" t="s">
        <v>19</v>
      </c>
      <c r="M58" s="4" t="s">
        <v>20</v>
      </c>
      <c r="N58" s="4" t="s">
        <v>21</v>
      </c>
      <c r="O58" s="4" t="s">
        <v>22</v>
      </c>
      <c r="P58" s="4" t="s">
        <v>23</v>
      </c>
      <c r="Q58" s="4" t="s">
        <v>24</v>
      </c>
    </row>
    <row r="59" spans="1:17" s="1" customFormat="1" ht="15" thickBot="1">
      <c r="A59" s="8">
        <v>41024</v>
      </c>
      <c r="B59" s="5">
        <v>5</v>
      </c>
      <c r="C59" s="5" t="s">
        <v>30</v>
      </c>
      <c r="D59" s="5">
        <v>1</v>
      </c>
      <c r="E59" s="14">
        <v>23.2</v>
      </c>
      <c r="F59" s="14">
        <v>23.3</v>
      </c>
      <c r="G59" s="14">
        <v>25</v>
      </c>
      <c r="H59" s="14">
        <v>27.9</v>
      </c>
      <c r="I59" s="14">
        <v>30.2</v>
      </c>
      <c r="J59" s="14">
        <v>31.2</v>
      </c>
      <c r="K59" s="14">
        <v>32.6</v>
      </c>
      <c r="L59" s="14">
        <v>32.6</v>
      </c>
      <c r="M59" s="14">
        <v>31.4</v>
      </c>
      <c r="N59" s="14">
        <v>29.8</v>
      </c>
      <c r="O59" s="14">
        <v>27.3</v>
      </c>
      <c r="P59" s="14">
        <v>24.8</v>
      </c>
      <c r="Q59" s="14">
        <f>AVERAGE(E59:P59)</f>
        <v>28.275000000000002</v>
      </c>
    </row>
    <row r="60" spans="1:17" s="1" customFormat="1" ht="15" thickBot="1">
      <c r="A60" s="8">
        <v>41024</v>
      </c>
      <c r="B60" s="5">
        <v>5</v>
      </c>
      <c r="C60" s="5" t="s">
        <v>26</v>
      </c>
      <c r="D60" s="5">
        <v>98</v>
      </c>
      <c r="E60" s="14">
        <v>30</v>
      </c>
      <c r="F60" s="14">
        <v>30</v>
      </c>
      <c r="G60" s="14">
        <v>30</v>
      </c>
      <c r="H60" s="14">
        <v>30</v>
      </c>
      <c r="I60" s="14">
        <v>30</v>
      </c>
      <c r="J60" s="14">
        <v>30</v>
      </c>
      <c r="K60" s="14">
        <v>30</v>
      </c>
      <c r="L60" s="14">
        <v>30</v>
      </c>
      <c r="M60" s="14">
        <v>30</v>
      </c>
      <c r="N60" s="14">
        <v>30</v>
      </c>
      <c r="O60" s="14">
        <v>30</v>
      </c>
      <c r="P60" s="14">
        <v>30</v>
      </c>
      <c r="Q60" s="14">
        <v>30</v>
      </c>
    </row>
    <row r="61" spans="1:17" s="1" customFormat="1" ht="15" thickBot="1">
      <c r="A61" s="8"/>
      <c r="B61" s="5"/>
      <c r="C61" s="5"/>
      <c r="D61" s="5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</row>
    <row r="62" spans="1:17" s="1" customFormat="1" ht="15" thickBot="1">
      <c r="A62" s="8"/>
      <c r="B62" s="5"/>
      <c r="C62" s="5"/>
      <c r="D62" s="5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 spans="1:17" s="1" customFormat="1" ht="15" thickBot="1">
      <c r="A63" s="9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</row>
    <row r="64" spans="1:17" s="1" customFormat="1" ht="15" thickBot="1">
      <c r="A64" s="10" t="s">
        <v>11</v>
      </c>
      <c r="B64" s="4" t="s">
        <v>41</v>
      </c>
      <c r="C64" s="4" t="s">
        <v>8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</row>
    <row r="65" spans="1:17" s="1" customFormat="1" ht="15" thickBot="1">
      <c r="A65" s="8">
        <v>6</v>
      </c>
      <c r="B65" s="5" t="s">
        <v>33</v>
      </c>
      <c r="C65" s="5" t="s">
        <v>34</v>
      </c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</row>
    <row r="66" spans="1:17" s="1" customFormat="1" ht="15" thickBot="1">
      <c r="A66" s="9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</row>
    <row r="67" spans="1:17" s="1" customFormat="1" ht="15" thickBot="1">
      <c r="A67" s="10" t="s">
        <v>3</v>
      </c>
      <c r="B67" s="4" t="s">
        <v>11</v>
      </c>
      <c r="C67" s="4" t="s">
        <v>39</v>
      </c>
      <c r="D67" s="4" t="s">
        <v>40</v>
      </c>
      <c r="E67" s="4" t="s">
        <v>12</v>
      </c>
      <c r="F67" s="4" t="s">
        <v>13</v>
      </c>
      <c r="G67" s="4" t="s">
        <v>14</v>
      </c>
      <c r="H67" s="4" t="s">
        <v>15</v>
      </c>
      <c r="I67" s="4" t="s">
        <v>16</v>
      </c>
      <c r="J67" s="4" t="s">
        <v>17</v>
      </c>
      <c r="K67" s="4" t="s">
        <v>18</v>
      </c>
      <c r="L67" s="4" t="s">
        <v>19</v>
      </c>
      <c r="M67" s="4" t="s">
        <v>20</v>
      </c>
      <c r="N67" s="4" t="s">
        <v>21</v>
      </c>
      <c r="O67" s="4" t="s">
        <v>22</v>
      </c>
      <c r="P67" s="4" t="s">
        <v>23</v>
      </c>
      <c r="Q67" s="4" t="s">
        <v>24</v>
      </c>
    </row>
    <row r="68" spans="1:17" s="1" customFormat="1" ht="15" thickBot="1">
      <c r="A68" s="8">
        <v>41024</v>
      </c>
      <c r="B68" s="5">
        <v>6</v>
      </c>
      <c r="C68" s="5" t="s">
        <v>30</v>
      </c>
      <c r="D68" s="5">
        <v>1</v>
      </c>
      <c r="E68" s="14">
        <v>1013.8</v>
      </c>
      <c r="F68" s="14">
        <v>1013</v>
      </c>
      <c r="G68" s="14">
        <v>1010.6</v>
      </c>
      <c r="H68" s="14">
        <v>1008.4</v>
      </c>
      <c r="I68" s="14">
        <v>1006.6</v>
      </c>
      <c r="J68" s="14">
        <v>1004</v>
      </c>
      <c r="K68" s="14">
        <v>1003.2</v>
      </c>
      <c r="L68" s="14">
        <v>1003.4</v>
      </c>
      <c r="M68" s="14">
        <v>1005.5</v>
      </c>
      <c r="N68" s="14">
        <v>1009.4</v>
      </c>
      <c r="O68" s="14">
        <v>1011.7</v>
      </c>
      <c r="P68" s="14">
        <v>1013.4</v>
      </c>
      <c r="Q68" s="14">
        <f>AVERAGE(E68:P68)</f>
        <v>1008.5833333333334</v>
      </c>
    </row>
    <row r="69" spans="1:17" s="1" customFormat="1" ht="15" thickBot="1">
      <c r="A69" s="8">
        <v>41024</v>
      </c>
      <c r="B69" s="5">
        <v>6</v>
      </c>
      <c r="C69" s="5" t="s">
        <v>26</v>
      </c>
      <c r="D69" s="5">
        <v>98</v>
      </c>
      <c r="E69" s="14">
        <v>30</v>
      </c>
      <c r="F69" s="14">
        <v>30</v>
      </c>
      <c r="G69" s="14">
        <v>30</v>
      </c>
      <c r="H69" s="14">
        <v>30</v>
      </c>
      <c r="I69" s="14">
        <v>30</v>
      </c>
      <c r="J69" s="14">
        <v>30</v>
      </c>
      <c r="K69" s="14">
        <v>30</v>
      </c>
      <c r="L69" s="14">
        <v>30</v>
      </c>
      <c r="M69" s="14">
        <v>30</v>
      </c>
      <c r="N69" s="14">
        <v>30</v>
      </c>
      <c r="O69" s="14">
        <v>30</v>
      </c>
      <c r="P69" s="14">
        <v>30</v>
      </c>
      <c r="Q69" s="14">
        <v>30</v>
      </c>
    </row>
    <row r="70" spans="1:17" s="1" customFormat="1" ht="15" thickBot="1">
      <c r="A70" s="8"/>
      <c r="B70" s="5"/>
      <c r="C70" s="5"/>
      <c r="D70" s="5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</row>
    <row r="71" spans="1:17" s="1" customFormat="1" ht="15" thickBot="1">
      <c r="A71" s="8"/>
      <c r="B71" s="5"/>
      <c r="C71" s="5"/>
      <c r="D71" s="5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2" spans="1:17" s="1" customFormat="1" ht="15" thickBot="1">
      <c r="A72" s="9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</row>
    <row r="73" spans="1:17" s="1" customFormat="1" ht="15" thickBot="1">
      <c r="A73" s="10" t="s">
        <v>11</v>
      </c>
      <c r="B73" s="4" t="s">
        <v>41</v>
      </c>
      <c r="C73" s="4" t="s">
        <v>8</v>
      </c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</row>
    <row r="74" spans="1:17" s="1" customFormat="1" ht="15" thickBot="1">
      <c r="A74" s="8">
        <v>7</v>
      </c>
      <c r="B74" s="5" t="s">
        <v>35</v>
      </c>
      <c r="C74" s="5" t="s">
        <v>34</v>
      </c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</row>
    <row r="75" spans="1:17" s="1" customFormat="1" ht="15" thickBot="1">
      <c r="A75" s="9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</row>
    <row r="76" spans="1:17" s="1" customFormat="1" ht="15" thickBot="1">
      <c r="A76" s="10" t="s">
        <v>3</v>
      </c>
      <c r="B76" s="4" t="s">
        <v>11</v>
      </c>
      <c r="C76" s="4" t="s">
        <v>39</v>
      </c>
      <c r="D76" s="4" t="s">
        <v>40</v>
      </c>
      <c r="E76" s="4" t="s">
        <v>12</v>
      </c>
      <c r="F76" s="4" t="s">
        <v>13</v>
      </c>
      <c r="G76" s="4" t="s">
        <v>14</v>
      </c>
      <c r="H76" s="4" t="s">
        <v>15</v>
      </c>
      <c r="I76" s="4" t="s">
        <v>16</v>
      </c>
      <c r="J76" s="4" t="s">
        <v>17</v>
      </c>
      <c r="K76" s="4" t="s">
        <v>18</v>
      </c>
      <c r="L76" s="4" t="s">
        <v>19</v>
      </c>
      <c r="M76" s="4" t="s">
        <v>20</v>
      </c>
      <c r="N76" s="4" t="s">
        <v>21</v>
      </c>
      <c r="O76" s="4" t="s">
        <v>22</v>
      </c>
      <c r="P76" s="4" t="s">
        <v>23</v>
      </c>
      <c r="Q76" s="4" t="s">
        <v>24</v>
      </c>
    </row>
    <row r="77" spans="1:17" s="1" customFormat="1" ht="15" thickBot="1">
      <c r="A77" s="8">
        <v>41024</v>
      </c>
      <c r="B77" s="5">
        <v>7</v>
      </c>
      <c r="C77" s="5" t="s">
        <v>30</v>
      </c>
      <c r="D77" s="5">
        <v>1</v>
      </c>
      <c r="E77" s="15">
        <v>17</v>
      </c>
      <c r="F77" s="15">
        <v>17.1</v>
      </c>
      <c r="G77" s="15">
        <v>18.4</v>
      </c>
      <c r="H77" s="15">
        <v>20.8</v>
      </c>
      <c r="I77" s="15">
        <v>23.1</v>
      </c>
      <c r="J77" s="15">
        <v>25</v>
      </c>
      <c r="K77" s="15">
        <v>25</v>
      </c>
      <c r="L77" s="15">
        <v>28.3</v>
      </c>
      <c r="M77" s="15">
        <v>30.1</v>
      </c>
      <c r="N77" s="15">
        <v>26.8</v>
      </c>
      <c r="O77" s="15">
        <v>22.8</v>
      </c>
      <c r="P77" s="15">
        <v>19.3</v>
      </c>
      <c r="Q77" s="15">
        <f>AVERAGE(E77:P77)</f>
        <v>22.808333333333337</v>
      </c>
    </row>
    <row r="78" spans="1:17" s="1" customFormat="1" ht="15" thickBot="1">
      <c r="A78" s="8">
        <v>41024</v>
      </c>
      <c r="B78" s="5">
        <v>7</v>
      </c>
      <c r="C78" s="5" t="s">
        <v>26</v>
      </c>
      <c r="D78" s="5">
        <v>98</v>
      </c>
      <c r="E78" s="15">
        <v>30</v>
      </c>
      <c r="F78" s="15">
        <v>30</v>
      </c>
      <c r="G78" s="15">
        <v>30</v>
      </c>
      <c r="H78" s="15">
        <v>30</v>
      </c>
      <c r="I78" s="15">
        <v>30</v>
      </c>
      <c r="J78" s="15">
        <v>30</v>
      </c>
      <c r="K78" s="15">
        <v>30</v>
      </c>
      <c r="L78" s="15">
        <v>30</v>
      </c>
      <c r="M78" s="15">
        <v>30</v>
      </c>
      <c r="N78" s="15">
        <v>30</v>
      </c>
      <c r="O78" s="15">
        <v>30</v>
      </c>
      <c r="P78" s="15">
        <v>30</v>
      </c>
      <c r="Q78" s="15">
        <v>30</v>
      </c>
    </row>
    <row r="79" spans="1:17" s="1" customFormat="1" ht="15" thickBot="1">
      <c r="A79" s="8"/>
      <c r="B79" s="5"/>
      <c r="C79" s="5"/>
      <c r="D79" s="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1:17" s="1" customFormat="1" ht="15" thickBot="1">
      <c r="A80" s="8"/>
      <c r="B80" s="5"/>
      <c r="C80" s="5"/>
      <c r="D80" s="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1:17" s="1" customFormat="1" ht="15" thickBot="1">
      <c r="A81" s="9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</row>
    <row r="82" spans="1:17" s="1" customFormat="1" ht="15" thickBot="1">
      <c r="A82" s="10" t="s">
        <v>11</v>
      </c>
      <c r="B82" s="4" t="s">
        <v>41</v>
      </c>
      <c r="C82" s="4" t="s">
        <v>8</v>
      </c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</row>
    <row r="83" spans="1:17" s="1" customFormat="1" ht="15" thickBot="1">
      <c r="A83" s="8">
        <v>8</v>
      </c>
      <c r="B83" s="5" t="s">
        <v>36</v>
      </c>
      <c r="C83" s="5" t="s">
        <v>37</v>
      </c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</row>
    <row r="84" spans="1:17" s="1" customFormat="1" ht="15" thickBot="1">
      <c r="A84" s="9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</row>
    <row r="85" spans="1:17" s="1" customFormat="1" ht="15" thickBot="1">
      <c r="A85" s="10" t="s">
        <v>3</v>
      </c>
      <c r="B85" s="4" t="s">
        <v>11</v>
      </c>
      <c r="C85" s="4" t="s">
        <v>39</v>
      </c>
      <c r="D85" s="4" t="s">
        <v>40</v>
      </c>
      <c r="E85" s="4" t="s">
        <v>12</v>
      </c>
      <c r="F85" s="4" t="s">
        <v>13</v>
      </c>
      <c r="G85" s="4" t="s">
        <v>14</v>
      </c>
      <c r="H85" s="4" t="s">
        <v>15</v>
      </c>
      <c r="I85" s="4" t="s">
        <v>16</v>
      </c>
      <c r="J85" s="4" t="s">
        <v>17</v>
      </c>
      <c r="K85" s="4" t="s">
        <v>18</v>
      </c>
      <c r="L85" s="4" t="s">
        <v>19</v>
      </c>
      <c r="M85" s="4" t="s">
        <v>20</v>
      </c>
      <c r="N85" s="4" t="s">
        <v>21</v>
      </c>
      <c r="O85" s="4" t="s">
        <v>22</v>
      </c>
      <c r="P85" s="4" t="s">
        <v>23</v>
      </c>
      <c r="Q85" s="4" t="s">
        <v>24</v>
      </c>
    </row>
    <row r="86" spans="1:17" s="1" customFormat="1" ht="15" thickBot="1">
      <c r="A86" s="8"/>
      <c r="B86" s="5">
        <v>8</v>
      </c>
      <c r="C86" s="5" t="s">
        <v>25</v>
      </c>
      <c r="D86" s="5">
        <v>4</v>
      </c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</row>
    <row r="87" spans="1:17" s="1" customFormat="1" ht="15" thickBot="1">
      <c r="A87" s="8"/>
      <c r="B87" s="5"/>
      <c r="C87" s="5"/>
      <c r="D87" s="5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</row>
    <row r="88" spans="1:17" s="1" customFormat="1" ht="15" thickBot="1">
      <c r="A88" s="8"/>
      <c r="B88" s="5"/>
      <c r="C88" s="5"/>
      <c r="D88" s="5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</row>
    <row r="89" spans="1:17" s="1" customFormat="1" ht="15" thickBot="1">
      <c r="A89" s="8"/>
      <c r="B89" s="5"/>
      <c r="C89" s="5"/>
      <c r="D89" s="5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</row>
    <row r="90" spans="1:17" s="1" customFormat="1" ht="14.25">
      <c r="A90" s="12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</row>
    <row r="91" spans="1:17" s="1" customFormat="1" ht="14.25">
      <c r="A91" s="9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</row>
    <row r="92" spans="1:17" s="1" customFormat="1" ht="17.25">
      <c r="A92" s="29" t="s">
        <v>43</v>
      </c>
      <c r="B92" s="30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</row>
    <row r="93" spans="1:17" s="1" customFormat="1" ht="14.25">
      <c r="A93" s="9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</row>
    <row r="94" spans="1:17" s="1" customFormat="1" ht="15" thickBot="1">
      <c r="A94" s="9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</row>
    <row r="95" spans="1:17" s="1" customFormat="1" ht="15" thickBot="1">
      <c r="A95" s="10" t="s">
        <v>11</v>
      </c>
      <c r="B95" s="4" t="s">
        <v>41</v>
      </c>
      <c r="C95" s="4" t="s">
        <v>8</v>
      </c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</row>
    <row r="96" spans="1:17" s="1" customFormat="1" ht="15" thickBot="1">
      <c r="A96" s="8"/>
      <c r="B96" s="5"/>
      <c r="C96" s="5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</row>
    <row r="97" spans="1:17" s="1" customFormat="1" ht="15" thickBot="1">
      <c r="A97" s="9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</row>
    <row r="98" spans="1:17" s="1" customFormat="1" ht="15" thickBot="1">
      <c r="A98" s="10" t="s">
        <v>3</v>
      </c>
      <c r="B98" s="4" t="s">
        <v>11</v>
      </c>
      <c r="C98" s="4" t="s">
        <v>39</v>
      </c>
      <c r="D98" s="4" t="s">
        <v>40</v>
      </c>
      <c r="E98" s="4" t="s">
        <v>12</v>
      </c>
      <c r="F98" s="4" t="s">
        <v>13</v>
      </c>
      <c r="G98" s="4" t="s">
        <v>14</v>
      </c>
      <c r="H98" s="4" t="s">
        <v>15</v>
      </c>
      <c r="I98" s="4" t="s">
        <v>16</v>
      </c>
      <c r="J98" s="4" t="s">
        <v>17</v>
      </c>
      <c r="K98" s="4" t="s">
        <v>18</v>
      </c>
      <c r="L98" s="4" t="s">
        <v>19</v>
      </c>
      <c r="M98" s="4" t="s">
        <v>20</v>
      </c>
      <c r="N98" s="4" t="s">
        <v>21</v>
      </c>
      <c r="O98" s="4" t="s">
        <v>22</v>
      </c>
      <c r="P98" s="4" t="s">
        <v>23</v>
      </c>
      <c r="Q98" s="4" t="s">
        <v>24</v>
      </c>
    </row>
    <row r="99" spans="1:17" s="1" customFormat="1" ht="15" thickBot="1">
      <c r="A99" s="8"/>
      <c r="B99" s="5"/>
      <c r="C99" s="5"/>
      <c r="D99" s="5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</row>
    <row r="100" spans="1:17" s="1" customFormat="1" ht="15" thickBot="1">
      <c r="A100" s="8"/>
      <c r="B100" s="5"/>
      <c r="C100" s="5"/>
      <c r="D100" s="5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</row>
    <row r="101" spans="1:17" s="1" customFormat="1" ht="15" thickBot="1">
      <c r="A101" s="8"/>
      <c r="B101" s="5"/>
      <c r="C101" s="5"/>
      <c r="D101" s="5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</row>
    <row r="102" spans="1:17" s="1" customFormat="1" ht="15" thickBot="1">
      <c r="A102" s="8"/>
      <c r="B102" s="5"/>
      <c r="C102" s="5"/>
      <c r="D102" s="5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 spans="1:17" s="1" customFormat="1" ht="15" thickBot="1">
      <c r="A103" s="9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</row>
    <row r="104" spans="1:17" s="1" customFormat="1" ht="15" thickBot="1">
      <c r="A104" s="10" t="s">
        <v>11</v>
      </c>
      <c r="B104" s="4" t="s">
        <v>41</v>
      </c>
      <c r="C104" s="4" t="s">
        <v>8</v>
      </c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</row>
    <row r="105" spans="1:17" s="1" customFormat="1" ht="15" thickBot="1">
      <c r="A105" s="8"/>
      <c r="B105" s="5"/>
      <c r="C105" s="5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</row>
    <row r="106" spans="1:17" s="1" customFormat="1" ht="15" thickBot="1">
      <c r="A106" s="9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</row>
    <row r="107" spans="1:17" s="1" customFormat="1" ht="15" thickBot="1">
      <c r="A107" s="10" t="s">
        <v>3</v>
      </c>
      <c r="B107" s="4" t="s">
        <v>11</v>
      </c>
      <c r="C107" s="4" t="s">
        <v>39</v>
      </c>
      <c r="D107" s="4" t="s">
        <v>40</v>
      </c>
      <c r="E107" s="4" t="s">
        <v>12</v>
      </c>
      <c r="F107" s="4" t="s">
        <v>13</v>
      </c>
      <c r="G107" s="4" t="s">
        <v>14</v>
      </c>
      <c r="H107" s="4" t="s">
        <v>15</v>
      </c>
      <c r="I107" s="4" t="s">
        <v>16</v>
      </c>
      <c r="J107" s="4" t="s">
        <v>17</v>
      </c>
      <c r="K107" s="4" t="s">
        <v>18</v>
      </c>
      <c r="L107" s="4" t="s">
        <v>19</v>
      </c>
      <c r="M107" s="4" t="s">
        <v>20</v>
      </c>
      <c r="N107" s="4" t="s">
        <v>21</v>
      </c>
      <c r="O107" s="4" t="s">
        <v>22</v>
      </c>
      <c r="P107" s="4" t="s">
        <v>23</v>
      </c>
      <c r="Q107" s="4" t="s">
        <v>24</v>
      </c>
    </row>
    <row r="108" spans="1:17" s="1" customFormat="1" ht="15" thickBot="1">
      <c r="A108" s="8"/>
      <c r="B108" s="5"/>
      <c r="C108" s="5"/>
      <c r="D108" s="5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 spans="1:17" s="1" customFormat="1" ht="15" thickBot="1">
      <c r="A109" s="8"/>
      <c r="B109" s="5"/>
      <c r="C109" s="5"/>
      <c r="D109" s="5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</row>
    <row r="110" spans="1:17" s="1" customFormat="1" ht="15" thickBot="1">
      <c r="A110" s="8"/>
      <c r="B110" s="5"/>
      <c r="C110" s="5"/>
      <c r="D110" s="5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 spans="1:17" s="1" customFormat="1" ht="15" thickBot="1">
      <c r="A111" s="8"/>
      <c r="B111" s="5"/>
      <c r="C111" s="5"/>
      <c r="D111" s="5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 spans="1:17" s="1" customFormat="1" ht="15" thickBot="1">
      <c r="A112" s="9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</row>
    <row r="113" spans="1:17" s="1" customFormat="1" ht="15" thickBot="1">
      <c r="A113" s="10" t="s">
        <v>11</v>
      </c>
      <c r="B113" s="4" t="s">
        <v>41</v>
      </c>
      <c r="C113" s="4" t="s">
        <v>8</v>
      </c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</row>
    <row r="114" spans="1:17" s="1" customFormat="1" ht="15" thickBot="1">
      <c r="A114" s="8"/>
      <c r="B114" s="5"/>
      <c r="C114" s="5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</row>
    <row r="115" spans="1:17" s="1" customFormat="1" ht="15" thickBot="1">
      <c r="A115" s="9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</row>
    <row r="116" spans="1:17" s="1" customFormat="1" ht="15" thickBot="1">
      <c r="A116" s="10" t="s">
        <v>3</v>
      </c>
      <c r="B116" s="4" t="s">
        <v>11</v>
      </c>
      <c r="C116" s="4" t="s">
        <v>39</v>
      </c>
      <c r="D116" s="4" t="s">
        <v>40</v>
      </c>
      <c r="E116" s="4" t="s">
        <v>12</v>
      </c>
      <c r="F116" s="4" t="s">
        <v>13</v>
      </c>
      <c r="G116" s="4" t="s">
        <v>14</v>
      </c>
      <c r="H116" s="4" t="s">
        <v>15</v>
      </c>
      <c r="I116" s="4" t="s">
        <v>16</v>
      </c>
      <c r="J116" s="4" t="s">
        <v>17</v>
      </c>
      <c r="K116" s="4" t="s">
        <v>18</v>
      </c>
      <c r="L116" s="4" t="s">
        <v>19</v>
      </c>
      <c r="M116" s="4" t="s">
        <v>20</v>
      </c>
      <c r="N116" s="4" t="s">
        <v>21</v>
      </c>
      <c r="O116" s="4" t="s">
        <v>22</v>
      </c>
      <c r="P116" s="4" t="s">
        <v>23</v>
      </c>
      <c r="Q116" s="4" t="s">
        <v>24</v>
      </c>
    </row>
    <row r="117" spans="1:17" s="1" customFormat="1" ht="15" thickBot="1">
      <c r="A117" s="8"/>
      <c r="B117" s="5"/>
      <c r="C117" s="5"/>
      <c r="D117" s="5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1:17" s="1" customFormat="1" ht="15" thickBot="1">
      <c r="A118" s="8"/>
      <c r="B118" s="5"/>
      <c r="C118" s="5"/>
      <c r="D118" s="5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</row>
    <row r="119" spans="1:17" s="1" customFormat="1" ht="15" thickBot="1">
      <c r="A119" s="8"/>
      <c r="B119" s="5"/>
      <c r="C119" s="5"/>
      <c r="D119" s="5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</row>
    <row r="120" spans="1:17" s="1" customFormat="1" ht="15" thickBot="1">
      <c r="A120" s="8"/>
      <c r="B120" s="5"/>
      <c r="C120" s="5"/>
      <c r="D120" s="5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 spans="1:17" s="1" customFormat="1" ht="15" thickBot="1">
      <c r="A121" s="9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</row>
    <row r="122" spans="1:17" s="1" customFormat="1" ht="15" thickBot="1">
      <c r="A122" s="10" t="s">
        <v>11</v>
      </c>
      <c r="B122" s="4" t="s">
        <v>41</v>
      </c>
      <c r="C122" s="4" t="s">
        <v>8</v>
      </c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</row>
    <row r="123" spans="1:17" s="1" customFormat="1" ht="15" thickBot="1">
      <c r="A123" s="8"/>
      <c r="B123" s="5"/>
      <c r="C123" s="5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</row>
    <row r="124" spans="1:17" s="1" customFormat="1" ht="15" thickBot="1">
      <c r="A124" s="9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</row>
    <row r="125" spans="1:17" s="1" customFormat="1" ht="15" thickBot="1">
      <c r="A125" s="10" t="s">
        <v>3</v>
      </c>
      <c r="B125" s="4" t="s">
        <v>11</v>
      </c>
      <c r="C125" s="4" t="s">
        <v>39</v>
      </c>
      <c r="D125" s="4" t="s">
        <v>40</v>
      </c>
      <c r="E125" s="4" t="s">
        <v>12</v>
      </c>
      <c r="F125" s="4" t="s">
        <v>13</v>
      </c>
      <c r="G125" s="4" t="s">
        <v>14</v>
      </c>
      <c r="H125" s="4" t="s">
        <v>15</v>
      </c>
      <c r="I125" s="4" t="s">
        <v>16</v>
      </c>
      <c r="J125" s="4" t="s">
        <v>17</v>
      </c>
      <c r="K125" s="4" t="s">
        <v>18</v>
      </c>
      <c r="L125" s="4" t="s">
        <v>19</v>
      </c>
      <c r="M125" s="4" t="s">
        <v>20</v>
      </c>
      <c r="N125" s="4" t="s">
        <v>21</v>
      </c>
      <c r="O125" s="4" t="s">
        <v>22</v>
      </c>
      <c r="P125" s="4" t="s">
        <v>23</v>
      </c>
      <c r="Q125" s="4" t="s">
        <v>24</v>
      </c>
    </row>
    <row r="126" spans="1:17" s="1" customFormat="1" ht="15" thickBot="1">
      <c r="A126" s="8"/>
      <c r="B126" s="5"/>
      <c r="C126" s="5"/>
      <c r="D126" s="5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</row>
    <row r="127" spans="1:17" s="1" customFormat="1" ht="15" thickBot="1">
      <c r="A127" s="8"/>
      <c r="B127" s="5"/>
      <c r="C127" s="5"/>
      <c r="D127" s="5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</row>
    <row r="128" spans="1:17" s="1" customFormat="1" ht="15" thickBot="1">
      <c r="A128" s="8"/>
      <c r="B128" s="5"/>
      <c r="C128" s="5"/>
      <c r="D128" s="5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</row>
    <row r="129" spans="1:17" s="1" customFormat="1" ht="15" thickBot="1">
      <c r="A129" s="8"/>
      <c r="B129" s="5"/>
      <c r="C129" s="5"/>
      <c r="D129" s="5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</row>
    <row r="130" spans="1:17" s="1" customFormat="1" ht="15" thickBot="1">
      <c r="A130" s="9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</row>
    <row r="131" spans="1:17" s="1" customFormat="1" ht="15" thickBot="1">
      <c r="A131" s="10" t="s">
        <v>11</v>
      </c>
      <c r="B131" s="4" t="s">
        <v>41</v>
      </c>
      <c r="C131" s="4" t="s">
        <v>8</v>
      </c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</row>
    <row r="132" spans="1:17" s="1" customFormat="1" ht="15" thickBot="1">
      <c r="A132" s="8"/>
      <c r="B132" s="5"/>
      <c r="C132" s="5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</row>
    <row r="133" spans="1:17" s="1" customFormat="1" ht="15" thickBot="1">
      <c r="A133" s="9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</row>
    <row r="134" spans="1:17" s="1" customFormat="1" ht="15" thickBot="1">
      <c r="A134" s="10" t="s">
        <v>3</v>
      </c>
      <c r="B134" s="4" t="s">
        <v>11</v>
      </c>
      <c r="C134" s="4" t="s">
        <v>39</v>
      </c>
      <c r="D134" s="4" t="s">
        <v>40</v>
      </c>
      <c r="E134" s="4" t="s">
        <v>12</v>
      </c>
      <c r="F134" s="4" t="s">
        <v>13</v>
      </c>
      <c r="G134" s="4" t="s">
        <v>14</v>
      </c>
      <c r="H134" s="4" t="s">
        <v>15</v>
      </c>
      <c r="I134" s="4" t="s">
        <v>16</v>
      </c>
      <c r="J134" s="4" t="s">
        <v>17</v>
      </c>
      <c r="K134" s="4" t="s">
        <v>18</v>
      </c>
      <c r="L134" s="4" t="s">
        <v>19</v>
      </c>
      <c r="M134" s="4" t="s">
        <v>20</v>
      </c>
      <c r="N134" s="4" t="s">
        <v>21</v>
      </c>
      <c r="O134" s="4" t="s">
        <v>22</v>
      </c>
      <c r="P134" s="4" t="s">
        <v>23</v>
      </c>
      <c r="Q134" s="4" t="s">
        <v>24</v>
      </c>
    </row>
    <row r="135" spans="1:17" s="1" customFormat="1" ht="15" thickBot="1">
      <c r="A135" s="8"/>
      <c r="B135" s="5"/>
      <c r="C135" s="5"/>
      <c r="D135" s="5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</row>
    <row r="136" spans="1:17" s="1" customFormat="1" ht="15" thickBot="1">
      <c r="A136" s="8"/>
      <c r="B136" s="5"/>
      <c r="C136" s="5"/>
      <c r="D136" s="5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</row>
    <row r="137" spans="1:17" s="1" customFormat="1" ht="15" thickBot="1">
      <c r="A137" s="8"/>
      <c r="B137" s="5"/>
      <c r="C137" s="5"/>
      <c r="D137" s="5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</row>
    <row r="138" spans="1:17" s="1" customFormat="1" ht="15" thickBot="1">
      <c r="A138" s="8"/>
      <c r="B138" s="5"/>
      <c r="C138" s="5"/>
      <c r="D138" s="5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</row>
    <row r="139" spans="1:17" s="1" customFormat="1" ht="15" thickBot="1">
      <c r="A139" s="9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</row>
    <row r="140" spans="1:17" s="1" customFormat="1" ht="15" thickBot="1">
      <c r="A140" s="10" t="s">
        <v>11</v>
      </c>
      <c r="B140" s="4" t="s">
        <v>41</v>
      </c>
      <c r="C140" s="4" t="s">
        <v>8</v>
      </c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</row>
    <row r="141" spans="1:17" s="1" customFormat="1" ht="15" thickBot="1">
      <c r="A141" s="8"/>
      <c r="B141" s="5"/>
      <c r="C141" s="5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</row>
    <row r="142" spans="1:17" s="1" customFormat="1" ht="15" thickBot="1">
      <c r="A142" s="9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</row>
    <row r="143" spans="1:17" s="1" customFormat="1" ht="15" thickBot="1">
      <c r="A143" s="10" t="s">
        <v>3</v>
      </c>
      <c r="B143" s="4" t="s">
        <v>11</v>
      </c>
      <c r="C143" s="4" t="s">
        <v>39</v>
      </c>
      <c r="D143" s="4" t="s">
        <v>40</v>
      </c>
      <c r="E143" s="4" t="s">
        <v>12</v>
      </c>
      <c r="F143" s="4" t="s">
        <v>13</v>
      </c>
      <c r="G143" s="4" t="s">
        <v>14</v>
      </c>
      <c r="H143" s="4" t="s">
        <v>15</v>
      </c>
      <c r="I143" s="4" t="s">
        <v>16</v>
      </c>
      <c r="J143" s="4" t="s">
        <v>17</v>
      </c>
      <c r="K143" s="4" t="s">
        <v>18</v>
      </c>
      <c r="L143" s="4" t="s">
        <v>19</v>
      </c>
      <c r="M143" s="4" t="s">
        <v>20</v>
      </c>
      <c r="N143" s="4" t="s">
        <v>21</v>
      </c>
      <c r="O143" s="4" t="s">
        <v>22</v>
      </c>
      <c r="P143" s="4" t="s">
        <v>23</v>
      </c>
      <c r="Q143" s="4" t="s">
        <v>24</v>
      </c>
    </row>
    <row r="144" spans="1:17" s="1" customFormat="1" ht="15" thickBot="1">
      <c r="A144" s="8"/>
      <c r="B144" s="5"/>
      <c r="C144" s="5"/>
      <c r="D144" s="5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</row>
    <row r="145" spans="1:17" s="1" customFormat="1" ht="15" thickBot="1">
      <c r="A145" s="8"/>
      <c r="B145" s="5"/>
      <c r="C145" s="5"/>
      <c r="D145" s="5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</row>
    <row r="146" spans="1:17" s="1" customFormat="1" ht="15" thickBot="1">
      <c r="A146" s="8"/>
      <c r="B146" s="5"/>
      <c r="C146" s="5"/>
      <c r="D146" s="5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</row>
    <row r="147" spans="1:17" s="1" customFormat="1" ht="15" thickBot="1">
      <c r="A147" s="8"/>
      <c r="B147" s="5"/>
      <c r="C147" s="5"/>
      <c r="D147" s="5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</row>
    <row r="148" spans="1:17" s="1" customFormat="1" ht="15" thickBot="1">
      <c r="A148" s="9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</row>
    <row r="149" spans="1:17" s="1" customFormat="1" ht="15" thickBot="1">
      <c r="A149" s="10" t="s">
        <v>11</v>
      </c>
      <c r="B149" s="4" t="s">
        <v>41</v>
      </c>
      <c r="C149" s="4" t="s">
        <v>8</v>
      </c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</row>
    <row r="150" spans="1:17" s="1" customFormat="1" ht="15" thickBot="1">
      <c r="A150" s="8"/>
      <c r="B150" s="5"/>
      <c r="C150" s="5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</row>
    <row r="151" spans="1:17" s="1" customFormat="1" ht="15" thickBot="1">
      <c r="A151" s="9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</row>
    <row r="152" spans="1:17" s="1" customFormat="1" ht="15" thickBot="1">
      <c r="A152" s="10" t="s">
        <v>3</v>
      </c>
      <c r="B152" s="4" t="s">
        <v>11</v>
      </c>
      <c r="C152" s="4" t="s">
        <v>39</v>
      </c>
      <c r="D152" s="4" t="s">
        <v>40</v>
      </c>
      <c r="E152" s="4" t="s">
        <v>12</v>
      </c>
      <c r="F152" s="4" t="s">
        <v>13</v>
      </c>
      <c r="G152" s="4" t="s">
        <v>14</v>
      </c>
      <c r="H152" s="4" t="s">
        <v>15</v>
      </c>
      <c r="I152" s="4" t="s">
        <v>16</v>
      </c>
      <c r="J152" s="4" t="s">
        <v>17</v>
      </c>
      <c r="K152" s="4" t="s">
        <v>18</v>
      </c>
      <c r="L152" s="4" t="s">
        <v>19</v>
      </c>
      <c r="M152" s="4" t="s">
        <v>20</v>
      </c>
      <c r="N152" s="4" t="s">
        <v>21</v>
      </c>
      <c r="O152" s="4" t="s">
        <v>22</v>
      </c>
      <c r="P152" s="4" t="s">
        <v>23</v>
      </c>
      <c r="Q152" s="4" t="s">
        <v>24</v>
      </c>
    </row>
    <row r="153" spans="1:17" s="1" customFormat="1" ht="15" thickBot="1">
      <c r="A153" s="8"/>
      <c r="B153" s="5"/>
      <c r="C153" s="5"/>
      <c r="D153" s="5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</row>
    <row r="154" spans="1:17" s="1" customFormat="1" ht="15" thickBot="1">
      <c r="A154" s="8"/>
      <c r="B154" s="5"/>
      <c r="C154" s="5"/>
      <c r="D154" s="5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</row>
    <row r="155" spans="1:17" s="1" customFormat="1" ht="15" thickBot="1">
      <c r="A155" s="8"/>
      <c r="B155" s="5"/>
      <c r="C155" s="5"/>
      <c r="D155" s="5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</row>
    <row r="156" spans="1:17" s="1" customFormat="1" ht="15" thickBot="1">
      <c r="A156" s="8"/>
      <c r="B156" s="5"/>
      <c r="C156" s="5"/>
      <c r="D156" s="5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</row>
    <row r="157" spans="1:17" s="1" customFormat="1" ht="15" thickBot="1">
      <c r="A157" s="9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</row>
    <row r="158" spans="1:17" s="1" customFormat="1" ht="15" thickBot="1">
      <c r="A158" s="10" t="s">
        <v>11</v>
      </c>
      <c r="B158" s="4" t="s">
        <v>41</v>
      </c>
      <c r="C158" s="4" t="s">
        <v>8</v>
      </c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</row>
    <row r="159" spans="1:17" s="1" customFormat="1" ht="15" thickBot="1">
      <c r="A159" s="8"/>
      <c r="B159" s="5"/>
      <c r="C159" s="5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</row>
    <row r="160" spans="1:17" s="1" customFormat="1" ht="15" thickBot="1">
      <c r="A160" s="9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</row>
    <row r="161" spans="1:17" s="1" customFormat="1" ht="15" thickBot="1">
      <c r="A161" s="10" t="s">
        <v>3</v>
      </c>
      <c r="B161" s="4" t="s">
        <v>11</v>
      </c>
      <c r="C161" s="4" t="s">
        <v>39</v>
      </c>
      <c r="D161" s="4" t="s">
        <v>40</v>
      </c>
      <c r="E161" s="4" t="s">
        <v>12</v>
      </c>
      <c r="F161" s="4" t="s">
        <v>13</v>
      </c>
      <c r="G161" s="4" t="s">
        <v>14</v>
      </c>
      <c r="H161" s="4" t="s">
        <v>15</v>
      </c>
      <c r="I161" s="4" t="s">
        <v>16</v>
      </c>
      <c r="J161" s="4" t="s">
        <v>17</v>
      </c>
      <c r="K161" s="4" t="s">
        <v>18</v>
      </c>
      <c r="L161" s="4" t="s">
        <v>19</v>
      </c>
      <c r="M161" s="4" t="s">
        <v>20</v>
      </c>
      <c r="N161" s="4" t="s">
        <v>21</v>
      </c>
      <c r="O161" s="4" t="s">
        <v>22</v>
      </c>
      <c r="P161" s="4" t="s">
        <v>23</v>
      </c>
      <c r="Q161" s="4" t="s">
        <v>24</v>
      </c>
    </row>
    <row r="162" spans="1:17" s="1" customFormat="1" ht="15" thickBot="1">
      <c r="A162" s="8"/>
      <c r="B162" s="5"/>
      <c r="C162" s="5"/>
      <c r="D162" s="5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</row>
    <row r="163" spans="1:17" s="1" customFormat="1" ht="15" thickBot="1">
      <c r="A163" s="8"/>
      <c r="B163" s="5"/>
      <c r="C163" s="5"/>
      <c r="D163" s="5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</row>
    <row r="164" spans="1:17" s="1" customFormat="1" ht="15" thickBot="1">
      <c r="A164" s="8"/>
      <c r="B164" s="5"/>
      <c r="C164" s="5"/>
      <c r="D164" s="5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</row>
    <row r="165" spans="1:17" ht="14.25" thickBot="1">
      <c r="A165" s="17"/>
      <c r="B165" s="18"/>
      <c r="C165" s="18"/>
      <c r="D165" s="18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</row>
  </sheetData>
  <sheetProtection/>
  <mergeCells count="6">
    <mergeCell ref="A1:B1"/>
    <mergeCell ref="A2:B2"/>
    <mergeCell ref="A4:B4"/>
    <mergeCell ref="A12:B12"/>
    <mergeCell ref="A16:B16"/>
    <mergeCell ref="A92:B92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65"/>
  <sheetViews>
    <sheetView zoomScalePageLayoutView="0" workbookViewId="0" topLeftCell="A1">
      <selection activeCell="A12" sqref="A12:B12"/>
    </sheetView>
  </sheetViews>
  <sheetFormatPr defaultColWidth="9.140625" defaultRowHeight="15"/>
  <cols>
    <col min="1" max="1" width="18.7109375" style="3" customWidth="1"/>
    <col min="2" max="2" width="65.7109375" style="2" customWidth="1"/>
    <col min="3" max="3" width="19.7109375" style="2" customWidth="1"/>
    <col min="4" max="4" width="18.7109375" style="2" customWidth="1"/>
    <col min="5" max="17" width="11.7109375" style="2" customWidth="1"/>
  </cols>
  <sheetData>
    <row r="1" spans="1:17" s="1" customFormat="1" ht="17.25">
      <c r="A1" s="29" t="s">
        <v>45</v>
      </c>
      <c r="B1" s="30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1" customFormat="1" ht="17.25">
      <c r="A2" s="29" t="s">
        <v>44</v>
      </c>
      <c r="B2" s="30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1" customFormat="1" ht="14.25">
      <c r="A3" s="9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s="1" customFormat="1" ht="17.25">
      <c r="A4" s="29" t="s">
        <v>0</v>
      </c>
      <c r="B4" s="30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s="1" customFormat="1" ht="15" thickBot="1">
      <c r="A5" s="9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s="1" customFormat="1" ht="15" thickBot="1">
      <c r="A6" s="10" t="s">
        <v>1</v>
      </c>
      <c r="B6" s="5" t="s">
        <v>48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s="1" customFormat="1" ht="15" thickBot="1">
      <c r="A7" s="10" t="s">
        <v>2</v>
      </c>
      <c r="B7" s="5" t="s">
        <v>58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s="1" customFormat="1" ht="15" thickBot="1">
      <c r="A8" s="9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6"/>
    </row>
    <row r="9" spans="1:17" s="1" customFormat="1" ht="15" thickBot="1">
      <c r="A9" s="10" t="s">
        <v>3</v>
      </c>
      <c r="B9" s="4" t="s">
        <v>4</v>
      </c>
      <c r="C9" s="4" t="s">
        <v>5</v>
      </c>
      <c r="D9" s="4" t="s">
        <v>6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6"/>
    </row>
    <row r="10" spans="1:17" s="1" customFormat="1" ht="15" thickBot="1">
      <c r="A10" s="8">
        <v>40405</v>
      </c>
      <c r="B10" s="5" t="s">
        <v>89</v>
      </c>
      <c r="C10" s="5" t="s">
        <v>90</v>
      </c>
      <c r="D10" s="11">
        <v>646.71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6"/>
      <c r="P10" s="6"/>
      <c r="Q10" s="6"/>
    </row>
    <row r="11" spans="1:17" s="1" customFormat="1" ht="15" thickBot="1">
      <c r="A11" s="9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s="1" customFormat="1" ht="15" thickBot="1">
      <c r="A12" s="31" t="s">
        <v>7</v>
      </c>
      <c r="B12" s="32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s="1" customFormat="1" ht="15" thickBot="1">
      <c r="A13" s="8" t="s">
        <v>38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s="1" customFormat="1" ht="14.25">
      <c r="A14" s="12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s="1" customFormat="1" ht="14.25">
      <c r="A15" s="9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s="1" customFormat="1" ht="17.25">
      <c r="A16" s="29" t="s">
        <v>42</v>
      </c>
      <c r="B16" s="3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s="1" customFormat="1" ht="17.25">
      <c r="A17" s="22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s="1" customFormat="1" ht="15" thickBot="1">
      <c r="A18" s="9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s="1" customFormat="1" ht="15" thickBot="1">
      <c r="A19" s="10" t="s">
        <v>11</v>
      </c>
      <c r="B19" s="4" t="s">
        <v>41</v>
      </c>
      <c r="C19" s="4" t="s">
        <v>8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s="1" customFormat="1" ht="15" thickBot="1">
      <c r="A20" s="8">
        <v>1</v>
      </c>
      <c r="B20" s="5" t="s">
        <v>9</v>
      </c>
      <c r="C20" s="5" t="s">
        <v>10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s="1" customFormat="1" ht="15" thickBot="1">
      <c r="A21" s="9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s="1" customFormat="1" ht="15" thickBot="1">
      <c r="A22" s="10" t="s">
        <v>3</v>
      </c>
      <c r="B22" s="4" t="s">
        <v>11</v>
      </c>
      <c r="C22" s="4" t="s">
        <v>39</v>
      </c>
      <c r="D22" s="4" t="s">
        <v>40</v>
      </c>
      <c r="E22" s="4" t="s">
        <v>12</v>
      </c>
      <c r="F22" s="4" t="s">
        <v>13</v>
      </c>
      <c r="G22" s="4" t="s">
        <v>14</v>
      </c>
      <c r="H22" s="4" t="s">
        <v>15</v>
      </c>
      <c r="I22" s="4" t="s">
        <v>16</v>
      </c>
      <c r="J22" s="4" t="s">
        <v>17</v>
      </c>
      <c r="K22" s="4" t="s">
        <v>18</v>
      </c>
      <c r="L22" s="4" t="s">
        <v>19</v>
      </c>
      <c r="M22" s="4" t="s">
        <v>20</v>
      </c>
      <c r="N22" s="4" t="s">
        <v>21</v>
      </c>
      <c r="O22" s="4" t="s">
        <v>22</v>
      </c>
      <c r="P22" s="4" t="s">
        <v>23</v>
      </c>
      <c r="Q22" s="4" t="s">
        <v>24</v>
      </c>
    </row>
    <row r="23" spans="1:17" s="1" customFormat="1" ht="15" thickBot="1">
      <c r="A23" s="8">
        <v>40405</v>
      </c>
      <c r="B23" s="5">
        <v>1</v>
      </c>
      <c r="C23" s="5" t="s">
        <v>25</v>
      </c>
      <c r="D23" s="5">
        <v>4</v>
      </c>
      <c r="E23" s="14">
        <v>20.3</v>
      </c>
      <c r="F23" s="14">
        <v>12.2</v>
      </c>
      <c r="G23" s="14">
        <v>27.7</v>
      </c>
      <c r="H23" s="14">
        <v>27.3</v>
      </c>
      <c r="I23" s="14">
        <v>14.1</v>
      </c>
      <c r="J23" s="14">
        <v>0</v>
      </c>
      <c r="K23" s="14">
        <v>0</v>
      </c>
      <c r="L23" s="14">
        <v>0</v>
      </c>
      <c r="M23" s="14">
        <v>0.1</v>
      </c>
      <c r="N23" s="14">
        <v>4.3</v>
      </c>
      <c r="O23" s="14">
        <v>23</v>
      </c>
      <c r="P23" s="14">
        <v>15.7</v>
      </c>
      <c r="Q23" s="14">
        <f>SUM(E23:P23)</f>
        <v>144.7</v>
      </c>
    </row>
    <row r="24" spans="1:17" s="1" customFormat="1" ht="15" thickBot="1">
      <c r="A24" s="8">
        <v>40405</v>
      </c>
      <c r="B24" s="5">
        <v>1</v>
      </c>
      <c r="C24" s="5" t="s">
        <v>26</v>
      </c>
      <c r="D24" s="5">
        <v>98</v>
      </c>
      <c r="E24" s="14">
        <v>30</v>
      </c>
      <c r="F24" s="14">
        <v>30</v>
      </c>
      <c r="G24" s="14">
        <v>30</v>
      </c>
      <c r="H24" s="14">
        <v>30</v>
      </c>
      <c r="I24" s="14">
        <v>30</v>
      </c>
      <c r="J24" s="14">
        <v>30</v>
      </c>
      <c r="K24" s="14">
        <v>30</v>
      </c>
      <c r="L24" s="14">
        <v>30</v>
      </c>
      <c r="M24" s="14">
        <v>30</v>
      </c>
      <c r="N24" s="14">
        <v>30</v>
      </c>
      <c r="O24" s="14">
        <v>30</v>
      </c>
      <c r="P24" s="14">
        <v>30</v>
      </c>
      <c r="Q24" s="14">
        <v>30</v>
      </c>
    </row>
    <row r="25" spans="1:17" s="1" customFormat="1" ht="15" thickBot="1">
      <c r="A25" s="8"/>
      <c r="B25" s="5"/>
      <c r="C25" s="5"/>
      <c r="D25" s="5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1:17" s="1" customFormat="1" ht="15" thickBot="1">
      <c r="A26" s="8"/>
      <c r="B26" s="5"/>
      <c r="C26" s="5"/>
      <c r="D26" s="5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1:17" s="1" customFormat="1" ht="15" thickBot="1">
      <c r="A27" s="9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s="1" customFormat="1" ht="15" thickBot="1">
      <c r="A28" s="10" t="s">
        <v>11</v>
      </c>
      <c r="B28" s="4" t="s">
        <v>41</v>
      </c>
      <c r="C28" s="4" t="s">
        <v>8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s="1" customFormat="1" ht="15" thickBot="1">
      <c r="A29" s="8">
        <v>2</v>
      </c>
      <c r="B29" s="5" t="s">
        <v>27</v>
      </c>
      <c r="C29" s="5" t="s">
        <v>46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s="1" customFormat="1" ht="15" thickBot="1">
      <c r="A30" s="9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s="1" customFormat="1" ht="15" thickBot="1">
      <c r="A31" s="10" t="s">
        <v>3</v>
      </c>
      <c r="B31" s="4" t="s">
        <v>11</v>
      </c>
      <c r="C31" s="4" t="s">
        <v>39</v>
      </c>
      <c r="D31" s="4" t="s">
        <v>40</v>
      </c>
      <c r="E31" s="4" t="s">
        <v>12</v>
      </c>
      <c r="F31" s="4" t="s">
        <v>13</v>
      </c>
      <c r="G31" s="4" t="s">
        <v>14</v>
      </c>
      <c r="H31" s="4" t="s">
        <v>15</v>
      </c>
      <c r="I31" s="4" t="s">
        <v>16</v>
      </c>
      <c r="J31" s="4" t="s">
        <v>17</v>
      </c>
      <c r="K31" s="4" t="s">
        <v>18</v>
      </c>
      <c r="L31" s="4" t="s">
        <v>19</v>
      </c>
      <c r="M31" s="4" t="s">
        <v>20</v>
      </c>
      <c r="N31" s="4" t="s">
        <v>21</v>
      </c>
      <c r="O31" s="4" t="s">
        <v>22</v>
      </c>
      <c r="P31" s="4" t="s">
        <v>23</v>
      </c>
      <c r="Q31" s="4" t="s">
        <v>24</v>
      </c>
    </row>
    <row r="32" spans="1:17" s="1" customFormat="1" ht="15.75" thickBot="1">
      <c r="A32" s="8">
        <v>40405</v>
      </c>
      <c r="B32" s="5">
        <v>2</v>
      </c>
      <c r="C32" s="5" t="s">
        <v>47</v>
      </c>
      <c r="D32" s="5">
        <v>5</v>
      </c>
      <c r="E32" s="26">
        <f>74/30</f>
        <v>2.466666666666667</v>
      </c>
      <c r="F32" s="26">
        <f>46/30</f>
        <v>1.5333333333333334</v>
      </c>
      <c r="G32" s="26">
        <f>98/30</f>
        <v>3.2666666666666666</v>
      </c>
      <c r="H32" s="26">
        <f>114/30</f>
        <v>3.8</v>
      </c>
      <c r="I32" s="26">
        <f>55/30</f>
        <v>1.8333333333333333</v>
      </c>
      <c r="J32" s="26">
        <v>0</v>
      </c>
      <c r="K32" s="26">
        <v>0</v>
      </c>
      <c r="L32" s="26">
        <f>1/30</f>
        <v>0.03333333333333333</v>
      </c>
      <c r="M32" s="26">
        <f>1/30</f>
        <v>0.03333333333333333</v>
      </c>
      <c r="N32" s="26">
        <f>26/30</f>
        <v>0.8666666666666667</v>
      </c>
      <c r="O32" s="26">
        <f>77/30</f>
        <v>2.566666666666667</v>
      </c>
      <c r="P32" s="26">
        <f>70/30</f>
        <v>2.3333333333333335</v>
      </c>
      <c r="Q32" s="14">
        <f>SUM(E32:P32)</f>
        <v>18.733333333333334</v>
      </c>
    </row>
    <row r="33" spans="1:17" s="1" customFormat="1" ht="15" thickBot="1">
      <c r="A33" s="8">
        <v>40405</v>
      </c>
      <c r="B33" s="5">
        <v>2</v>
      </c>
      <c r="C33" s="5" t="s">
        <v>26</v>
      </c>
      <c r="D33" s="5">
        <v>98</v>
      </c>
      <c r="E33" s="14">
        <v>30</v>
      </c>
      <c r="F33" s="14">
        <v>30</v>
      </c>
      <c r="G33" s="14">
        <v>30</v>
      </c>
      <c r="H33" s="14">
        <v>30</v>
      </c>
      <c r="I33" s="14">
        <v>30</v>
      </c>
      <c r="J33" s="14">
        <v>30</v>
      </c>
      <c r="K33" s="14">
        <v>30</v>
      </c>
      <c r="L33" s="14">
        <v>30</v>
      </c>
      <c r="M33" s="14">
        <v>30</v>
      </c>
      <c r="N33" s="14">
        <v>30</v>
      </c>
      <c r="O33" s="14">
        <v>30</v>
      </c>
      <c r="P33" s="14">
        <v>30</v>
      </c>
      <c r="Q33" s="14">
        <v>30</v>
      </c>
    </row>
    <row r="34" spans="1:17" s="1" customFormat="1" ht="15" thickBot="1">
      <c r="A34" s="8"/>
      <c r="B34" s="5"/>
      <c r="C34" s="5"/>
      <c r="D34" s="5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spans="1:17" s="1" customFormat="1" ht="15" thickBot="1">
      <c r="A35" s="8"/>
      <c r="B35" s="5"/>
      <c r="C35" s="5"/>
      <c r="D35" s="5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1:17" s="1" customFormat="1" ht="15" thickBot="1">
      <c r="A36" s="9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s="1" customFormat="1" ht="15" thickBot="1">
      <c r="A37" s="10" t="s">
        <v>11</v>
      </c>
      <c r="B37" s="4" t="s">
        <v>41</v>
      </c>
      <c r="C37" s="4" t="s">
        <v>8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s="1" customFormat="1" ht="15" thickBot="1">
      <c r="A38" s="8">
        <v>3</v>
      </c>
      <c r="B38" s="5" t="s">
        <v>28</v>
      </c>
      <c r="C38" s="5" t="s">
        <v>29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s="1" customFormat="1" ht="15" thickBot="1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s="1" customFormat="1" ht="15" thickBot="1">
      <c r="A40" s="10" t="s">
        <v>3</v>
      </c>
      <c r="B40" s="4" t="s">
        <v>11</v>
      </c>
      <c r="C40" s="4" t="s">
        <v>39</v>
      </c>
      <c r="D40" s="4" t="s">
        <v>40</v>
      </c>
      <c r="E40" s="4" t="s">
        <v>12</v>
      </c>
      <c r="F40" s="4" t="s">
        <v>13</v>
      </c>
      <c r="G40" s="4" t="s">
        <v>14</v>
      </c>
      <c r="H40" s="4" t="s">
        <v>15</v>
      </c>
      <c r="I40" s="4" t="s">
        <v>16</v>
      </c>
      <c r="J40" s="4" t="s">
        <v>17</v>
      </c>
      <c r="K40" s="4" t="s">
        <v>18</v>
      </c>
      <c r="L40" s="4" t="s">
        <v>19</v>
      </c>
      <c r="M40" s="4" t="s">
        <v>20</v>
      </c>
      <c r="N40" s="4" t="s">
        <v>21</v>
      </c>
      <c r="O40" s="4" t="s">
        <v>22</v>
      </c>
      <c r="P40" s="4" t="s">
        <v>23</v>
      </c>
      <c r="Q40" s="4" t="s">
        <v>24</v>
      </c>
    </row>
    <row r="41" spans="1:17" s="1" customFormat="1" ht="15" thickBot="1">
      <c r="A41" s="8">
        <v>40405</v>
      </c>
      <c r="B41" s="5">
        <v>3</v>
      </c>
      <c r="C41" s="5" t="s">
        <v>30</v>
      </c>
      <c r="D41" s="5">
        <v>1</v>
      </c>
      <c r="E41" s="14">
        <v>19.1</v>
      </c>
      <c r="F41" s="14">
        <v>22.1</v>
      </c>
      <c r="G41" s="14">
        <v>26.4</v>
      </c>
      <c r="H41" s="14">
        <v>32.4</v>
      </c>
      <c r="I41" s="14">
        <v>38.4</v>
      </c>
      <c r="J41" s="14">
        <v>42</v>
      </c>
      <c r="K41" s="14">
        <v>43.1</v>
      </c>
      <c r="L41" s="14">
        <v>43.3</v>
      </c>
      <c r="M41" s="14">
        <v>40.8</v>
      </c>
      <c r="N41" s="14">
        <v>35.2</v>
      </c>
      <c r="O41" s="14">
        <v>26.8</v>
      </c>
      <c r="P41" s="14">
        <v>21.3</v>
      </c>
      <c r="Q41" s="14">
        <f>AVERAGE(E41:P41)</f>
        <v>32.575</v>
      </c>
    </row>
    <row r="42" spans="1:17" s="1" customFormat="1" ht="15" thickBot="1">
      <c r="A42" s="8">
        <v>40405</v>
      </c>
      <c r="B42" s="5">
        <v>3</v>
      </c>
      <c r="C42" s="5" t="s">
        <v>26</v>
      </c>
      <c r="D42" s="5">
        <v>98</v>
      </c>
      <c r="E42" s="14">
        <v>30</v>
      </c>
      <c r="F42" s="14">
        <v>30</v>
      </c>
      <c r="G42" s="14">
        <v>30</v>
      </c>
      <c r="H42" s="14">
        <v>30</v>
      </c>
      <c r="I42" s="14">
        <v>30</v>
      </c>
      <c r="J42" s="14">
        <v>30</v>
      </c>
      <c r="K42" s="14">
        <v>30</v>
      </c>
      <c r="L42" s="14">
        <v>30</v>
      </c>
      <c r="M42" s="14">
        <v>30</v>
      </c>
      <c r="N42" s="14">
        <v>30</v>
      </c>
      <c r="O42" s="14">
        <v>30</v>
      </c>
      <c r="P42" s="14">
        <v>30</v>
      </c>
      <c r="Q42" s="14">
        <v>30</v>
      </c>
    </row>
    <row r="43" spans="1:17" s="1" customFormat="1" ht="15" thickBot="1">
      <c r="A43" s="8"/>
      <c r="B43" s="5"/>
      <c r="C43" s="5"/>
      <c r="D43" s="5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1:17" s="1" customFormat="1" ht="15" thickBot="1">
      <c r="A44" s="8"/>
      <c r="B44" s="5"/>
      <c r="C44" s="5"/>
      <c r="D44" s="5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1:17" s="1" customFormat="1" ht="15" thickBot="1">
      <c r="A45" s="9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17" s="1" customFormat="1" ht="15" thickBot="1">
      <c r="A46" s="10" t="s">
        <v>11</v>
      </c>
      <c r="B46" s="4" t="s">
        <v>41</v>
      </c>
      <c r="C46" s="4" t="s">
        <v>8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 s="1" customFormat="1" ht="15" thickBot="1">
      <c r="A47" s="8">
        <v>4</v>
      </c>
      <c r="B47" s="5" t="s">
        <v>31</v>
      </c>
      <c r="C47" s="5" t="s">
        <v>29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7" s="1" customFormat="1" ht="15" thickBot="1">
      <c r="A48" s="9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1:17" s="1" customFormat="1" ht="15" thickBot="1">
      <c r="A49" s="10" t="s">
        <v>3</v>
      </c>
      <c r="B49" s="4" t="s">
        <v>11</v>
      </c>
      <c r="C49" s="4" t="s">
        <v>39</v>
      </c>
      <c r="D49" s="4" t="s">
        <v>40</v>
      </c>
      <c r="E49" s="4" t="s">
        <v>12</v>
      </c>
      <c r="F49" s="4" t="s">
        <v>13</v>
      </c>
      <c r="G49" s="4" t="s">
        <v>14</v>
      </c>
      <c r="H49" s="4" t="s">
        <v>15</v>
      </c>
      <c r="I49" s="4" t="s">
        <v>16</v>
      </c>
      <c r="J49" s="4" t="s">
        <v>17</v>
      </c>
      <c r="K49" s="4" t="s">
        <v>18</v>
      </c>
      <c r="L49" s="4" t="s">
        <v>19</v>
      </c>
      <c r="M49" s="4" t="s">
        <v>20</v>
      </c>
      <c r="N49" s="4" t="s">
        <v>21</v>
      </c>
      <c r="O49" s="4" t="s">
        <v>22</v>
      </c>
      <c r="P49" s="4" t="s">
        <v>23</v>
      </c>
      <c r="Q49" s="4" t="s">
        <v>24</v>
      </c>
    </row>
    <row r="50" spans="1:17" s="1" customFormat="1" ht="15" thickBot="1">
      <c r="A50" s="8">
        <v>40405</v>
      </c>
      <c r="B50" s="5">
        <v>4</v>
      </c>
      <c r="C50" s="5" t="s">
        <v>30</v>
      </c>
      <c r="D50" s="5">
        <v>1</v>
      </c>
      <c r="E50" s="14">
        <v>6.3</v>
      </c>
      <c r="F50" s="14">
        <v>8.1</v>
      </c>
      <c r="G50" s="14">
        <v>12</v>
      </c>
      <c r="H50" s="14">
        <v>17.3</v>
      </c>
      <c r="I50" s="14">
        <v>22.6</v>
      </c>
      <c r="J50" s="14">
        <v>24.8</v>
      </c>
      <c r="K50" s="14">
        <v>25.7</v>
      </c>
      <c r="L50" s="14">
        <v>26</v>
      </c>
      <c r="M50" s="14">
        <v>23.2</v>
      </c>
      <c r="N50" s="14">
        <v>18.5</v>
      </c>
      <c r="O50" s="14">
        <v>12.8</v>
      </c>
      <c r="P50" s="14">
        <v>8.1</v>
      </c>
      <c r="Q50" s="14">
        <f>AVERAGE(E50:P50)</f>
        <v>17.116666666666667</v>
      </c>
    </row>
    <row r="51" spans="1:17" s="1" customFormat="1" ht="15" thickBot="1">
      <c r="A51" s="8">
        <v>40405</v>
      </c>
      <c r="B51" s="5">
        <v>4</v>
      </c>
      <c r="C51" s="5" t="s">
        <v>26</v>
      </c>
      <c r="D51" s="5">
        <v>98</v>
      </c>
      <c r="E51" s="14">
        <v>30</v>
      </c>
      <c r="F51" s="14">
        <v>30</v>
      </c>
      <c r="G51" s="14">
        <v>30</v>
      </c>
      <c r="H51" s="14">
        <v>30</v>
      </c>
      <c r="I51" s="14">
        <v>30</v>
      </c>
      <c r="J51" s="14">
        <v>30</v>
      </c>
      <c r="K51" s="14">
        <v>30</v>
      </c>
      <c r="L51" s="14">
        <v>30</v>
      </c>
      <c r="M51" s="14">
        <v>30</v>
      </c>
      <c r="N51" s="14">
        <v>30</v>
      </c>
      <c r="O51" s="14">
        <v>30</v>
      </c>
      <c r="P51" s="14">
        <v>30</v>
      </c>
      <c r="Q51" s="14">
        <v>30</v>
      </c>
    </row>
    <row r="52" spans="1:17" s="1" customFormat="1" ht="15" thickBot="1">
      <c r="A52" s="8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s="1" customFormat="1" ht="15" thickBot="1">
      <c r="A53" s="8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17" s="1" customFormat="1" ht="15" thickBot="1">
      <c r="A54" s="9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1:17" s="1" customFormat="1" ht="15" thickBot="1">
      <c r="A55" s="10" t="s">
        <v>11</v>
      </c>
      <c r="B55" s="4" t="s">
        <v>41</v>
      </c>
      <c r="C55" s="4" t="s">
        <v>8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</row>
    <row r="56" spans="1:17" s="1" customFormat="1" ht="15" thickBot="1">
      <c r="A56" s="8">
        <v>5</v>
      </c>
      <c r="B56" s="5" t="s">
        <v>32</v>
      </c>
      <c r="C56" s="5" t="s">
        <v>29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1:17" s="1" customFormat="1" ht="15" thickBot="1">
      <c r="A57" s="9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</row>
    <row r="58" spans="1:17" s="1" customFormat="1" ht="15" thickBot="1">
      <c r="A58" s="10" t="s">
        <v>3</v>
      </c>
      <c r="B58" s="4" t="s">
        <v>11</v>
      </c>
      <c r="C58" s="4" t="s">
        <v>39</v>
      </c>
      <c r="D58" s="4" t="s">
        <v>40</v>
      </c>
      <c r="E58" s="4" t="s">
        <v>12</v>
      </c>
      <c r="F58" s="4" t="s">
        <v>13</v>
      </c>
      <c r="G58" s="4" t="s">
        <v>14</v>
      </c>
      <c r="H58" s="4" t="s">
        <v>15</v>
      </c>
      <c r="I58" s="4" t="s">
        <v>16</v>
      </c>
      <c r="J58" s="4" t="s">
        <v>17</v>
      </c>
      <c r="K58" s="4" t="s">
        <v>18</v>
      </c>
      <c r="L58" s="4" t="s">
        <v>19</v>
      </c>
      <c r="M58" s="4" t="s">
        <v>20</v>
      </c>
      <c r="N58" s="4" t="s">
        <v>21</v>
      </c>
      <c r="O58" s="4" t="s">
        <v>22</v>
      </c>
      <c r="P58" s="4" t="s">
        <v>23</v>
      </c>
      <c r="Q58" s="4" t="s">
        <v>24</v>
      </c>
    </row>
    <row r="59" spans="1:17" s="1" customFormat="1" ht="15" thickBot="1">
      <c r="A59" s="8">
        <v>40405</v>
      </c>
      <c r="B59" s="5">
        <v>5</v>
      </c>
      <c r="C59" s="5" t="s">
        <v>30</v>
      </c>
      <c r="D59" s="5">
        <v>1</v>
      </c>
      <c r="E59" s="14">
        <v>12.6</v>
      </c>
      <c r="F59" s="14">
        <v>15</v>
      </c>
      <c r="G59" s="14">
        <v>19.3</v>
      </c>
      <c r="H59" s="14">
        <v>24.9</v>
      </c>
      <c r="I59" s="14">
        <v>30.7</v>
      </c>
      <c r="J59" s="14">
        <v>34</v>
      </c>
      <c r="K59" s="14">
        <v>35</v>
      </c>
      <c r="L59" s="14">
        <v>35.2</v>
      </c>
      <c r="M59" s="14">
        <v>32.3</v>
      </c>
      <c r="N59" s="14">
        <v>26.9</v>
      </c>
      <c r="O59" s="14">
        <v>19.5</v>
      </c>
      <c r="P59" s="14">
        <v>14.4</v>
      </c>
      <c r="Q59" s="14">
        <f>AVERAGE(E59:P59)</f>
        <v>24.98333333333333</v>
      </c>
    </row>
    <row r="60" spans="1:17" s="1" customFormat="1" ht="15" thickBot="1">
      <c r="A60" s="8">
        <v>40405</v>
      </c>
      <c r="B60" s="5">
        <v>5</v>
      </c>
      <c r="C60" s="5" t="s">
        <v>26</v>
      </c>
      <c r="D60" s="5">
        <v>98</v>
      </c>
      <c r="E60" s="14">
        <v>30</v>
      </c>
      <c r="F60" s="14">
        <v>30</v>
      </c>
      <c r="G60" s="14">
        <v>30</v>
      </c>
      <c r="H60" s="14">
        <v>30</v>
      </c>
      <c r="I60" s="14">
        <v>30</v>
      </c>
      <c r="J60" s="14">
        <v>30</v>
      </c>
      <c r="K60" s="14">
        <v>30</v>
      </c>
      <c r="L60" s="14">
        <v>30</v>
      </c>
      <c r="M60" s="14">
        <v>30</v>
      </c>
      <c r="N60" s="14">
        <v>30</v>
      </c>
      <c r="O60" s="14">
        <v>30</v>
      </c>
      <c r="P60" s="14">
        <v>30</v>
      </c>
      <c r="Q60" s="14">
        <v>30</v>
      </c>
    </row>
    <row r="61" spans="1:17" s="1" customFormat="1" ht="15" thickBot="1">
      <c r="A61" s="8"/>
      <c r="B61" s="5"/>
      <c r="C61" s="5"/>
      <c r="D61" s="5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</row>
    <row r="62" spans="1:17" s="1" customFormat="1" ht="15" thickBot="1">
      <c r="A62" s="8"/>
      <c r="B62" s="5"/>
      <c r="C62" s="5"/>
      <c r="D62" s="5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 spans="1:17" s="1" customFormat="1" ht="15" thickBot="1">
      <c r="A63" s="9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</row>
    <row r="64" spans="1:17" s="1" customFormat="1" ht="15" thickBot="1">
      <c r="A64" s="10" t="s">
        <v>11</v>
      </c>
      <c r="B64" s="4" t="s">
        <v>41</v>
      </c>
      <c r="C64" s="4" t="s">
        <v>8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</row>
    <row r="65" spans="1:17" s="1" customFormat="1" ht="15" thickBot="1">
      <c r="A65" s="8">
        <v>6</v>
      </c>
      <c r="B65" s="5" t="s">
        <v>33</v>
      </c>
      <c r="C65" s="5" t="s">
        <v>34</v>
      </c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</row>
    <row r="66" spans="1:17" s="1" customFormat="1" ht="15" thickBot="1">
      <c r="A66" s="9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</row>
    <row r="67" spans="1:17" s="1" customFormat="1" ht="15" thickBot="1">
      <c r="A67" s="10" t="s">
        <v>3</v>
      </c>
      <c r="B67" s="4" t="s">
        <v>11</v>
      </c>
      <c r="C67" s="4" t="s">
        <v>39</v>
      </c>
      <c r="D67" s="4" t="s">
        <v>40</v>
      </c>
      <c r="E67" s="4" t="s">
        <v>12</v>
      </c>
      <c r="F67" s="4" t="s">
        <v>13</v>
      </c>
      <c r="G67" s="4" t="s">
        <v>14</v>
      </c>
      <c r="H67" s="4" t="s">
        <v>15</v>
      </c>
      <c r="I67" s="4" t="s">
        <v>16</v>
      </c>
      <c r="J67" s="4" t="s">
        <v>17</v>
      </c>
      <c r="K67" s="4" t="s">
        <v>18</v>
      </c>
      <c r="L67" s="4" t="s">
        <v>19</v>
      </c>
      <c r="M67" s="4" t="s">
        <v>20</v>
      </c>
      <c r="N67" s="4" t="s">
        <v>21</v>
      </c>
      <c r="O67" s="4" t="s">
        <v>22</v>
      </c>
      <c r="P67" s="4" t="s">
        <v>23</v>
      </c>
      <c r="Q67" s="4" t="s">
        <v>24</v>
      </c>
    </row>
    <row r="68" spans="1:17" s="1" customFormat="1" ht="15" thickBot="1">
      <c r="A68" s="8">
        <v>40405</v>
      </c>
      <c r="B68" s="5">
        <v>6</v>
      </c>
      <c r="C68" s="5" t="s">
        <v>30</v>
      </c>
      <c r="D68" s="5">
        <v>1</v>
      </c>
      <c r="E68" s="14">
        <v>1018.4</v>
      </c>
      <c r="F68" s="14">
        <v>1016</v>
      </c>
      <c r="G68" s="14">
        <v>1012.5</v>
      </c>
      <c r="H68" s="14">
        <v>1009.3</v>
      </c>
      <c r="I68" s="14">
        <v>1005.7</v>
      </c>
      <c r="J68" s="14">
        <v>1001.8</v>
      </c>
      <c r="K68" s="14">
        <v>999.2</v>
      </c>
      <c r="L68" s="14">
        <v>1000.2</v>
      </c>
      <c r="M68" s="14">
        <v>1005</v>
      </c>
      <c r="N68" s="14">
        <v>1011.1</v>
      </c>
      <c r="O68" s="14">
        <v>1015.5</v>
      </c>
      <c r="P68" s="14">
        <v>1018.2</v>
      </c>
      <c r="Q68" s="14">
        <f>AVERAGE(E68:P68)</f>
        <v>1009.4083333333333</v>
      </c>
    </row>
    <row r="69" spans="1:17" s="1" customFormat="1" ht="15" thickBot="1">
      <c r="A69" s="8">
        <v>40405</v>
      </c>
      <c r="B69" s="5">
        <v>6</v>
      </c>
      <c r="C69" s="5" t="s">
        <v>26</v>
      </c>
      <c r="D69" s="5">
        <v>98</v>
      </c>
      <c r="E69" s="14">
        <v>30</v>
      </c>
      <c r="F69" s="14">
        <v>30</v>
      </c>
      <c r="G69" s="14">
        <v>30</v>
      </c>
      <c r="H69" s="14">
        <v>30</v>
      </c>
      <c r="I69" s="14">
        <v>30</v>
      </c>
      <c r="J69" s="14">
        <v>30</v>
      </c>
      <c r="K69" s="14">
        <v>30</v>
      </c>
      <c r="L69" s="14">
        <v>30</v>
      </c>
      <c r="M69" s="14">
        <v>30</v>
      </c>
      <c r="N69" s="14">
        <v>30</v>
      </c>
      <c r="O69" s="14">
        <v>30</v>
      </c>
      <c r="P69" s="14">
        <v>30</v>
      </c>
      <c r="Q69" s="14">
        <v>30</v>
      </c>
    </row>
    <row r="70" spans="1:17" s="1" customFormat="1" ht="15" thickBot="1">
      <c r="A70" s="8"/>
      <c r="B70" s="5"/>
      <c r="C70" s="5"/>
      <c r="D70" s="5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</row>
    <row r="71" spans="1:17" s="1" customFormat="1" ht="15" thickBot="1">
      <c r="A71" s="8"/>
      <c r="B71" s="5"/>
      <c r="C71" s="5"/>
      <c r="D71" s="5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2" spans="1:17" s="1" customFormat="1" ht="15" thickBot="1">
      <c r="A72" s="9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</row>
    <row r="73" spans="1:17" s="1" customFormat="1" ht="15" thickBot="1">
      <c r="A73" s="10" t="s">
        <v>11</v>
      </c>
      <c r="B73" s="4" t="s">
        <v>41</v>
      </c>
      <c r="C73" s="4" t="s">
        <v>8</v>
      </c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</row>
    <row r="74" spans="1:17" s="1" customFormat="1" ht="15" thickBot="1">
      <c r="A74" s="8">
        <v>7</v>
      </c>
      <c r="B74" s="5" t="s">
        <v>35</v>
      </c>
      <c r="C74" s="5" t="s">
        <v>34</v>
      </c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</row>
    <row r="75" spans="1:17" s="1" customFormat="1" ht="15" thickBot="1">
      <c r="A75" s="9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</row>
    <row r="76" spans="1:17" s="1" customFormat="1" ht="15" thickBot="1">
      <c r="A76" s="10" t="s">
        <v>3</v>
      </c>
      <c r="B76" s="4" t="s">
        <v>11</v>
      </c>
      <c r="C76" s="4" t="s">
        <v>39</v>
      </c>
      <c r="D76" s="4" t="s">
        <v>40</v>
      </c>
      <c r="E76" s="4" t="s">
        <v>12</v>
      </c>
      <c r="F76" s="4" t="s">
        <v>13</v>
      </c>
      <c r="G76" s="4" t="s">
        <v>14</v>
      </c>
      <c r="H76" s="4" t="s">
        <v>15</v>
      </c>
      <c r="I76" s="4" t="s">
        <v>16</v>
      </c>
      <c r="J76" s="4" t="s">
        <v>17</v>
      </c>
      <c r="K76" s="4" t="s">
        <v>18</v>
      </c>
      <c r="L76" s="4" t="s">
        <v>19</v>
      </c>
      <c r="M76" s="4" t="s">
        <v>20</v>
      </c>
      <c r="N76" s="4" t="s">
        <v>21</v>
      </c>
      <c r="O76" s="4" t="s">
        <v>22</v>
      </c>
      <c r="P76" s="4" t="s">
        <v>23</v>
      </c>
      <c r="Q76" s="4" t="s">
        <v>24</v>
      </c>
    </row>
    <row r="77" spans="1:17" s="1" customFormat="1" ht="15" thickBot="1">
      <c r="A77" s="8">
        <v>40405</v>
      </c>
      <c r="B77" s="5">
        <v>7</v>
      </c>
      <c r="C77" s="5" t="s">
        <v>30</v>
      </c>
      <c r="D77" s="5">
        <v>1</v>
      </c>
      <c r="E77" s="15">
        <v>7.8</v>
      </c>
      <c r="F77" s="15">
        <v>7.3</v>
      </c>
      <c r="G77" s="15">
        <v>8.1</v>
      </c>
      <c r="H77" s="15">
        <v>9.9</v>
      </c>
      <c r="I77" s="15">
        <v>8.8</v>
      </c>
      <c r="J77" s="15">
        <v>6.6</v>
      </c>
      <c r="K77" s="15">
        <v>6.9</v>
      </c>
      <c r="L77" s="15">
        <v>7.4</v>
      </c>
      <c r="M77" s="15">
        <v>7</v>
      </c>
      <c r="N77" s="15">
        <v>7.7</v>
      </c>
      <c r="O77" s="15">
        <v>9.3</v>
      </c>
      <c r="P77" s="15">
        <v>8.6</v>
      </c>
      <c r="Q77" s="15">
        <f>AVERAGE(E77:P77)</f>
        <v>7.95</v>
      </c>
    </row>
    <row r="78" spans="1:17" s="1" customFormat="1" ht="15" thickBot="1">
      <c r="A78" s="8">
        <v>40405</v>
      </c>
      <c r="B78" s="5">
        <v>7</v>
      </c>
      <c r="C78" s="5" t="s">
        <v>26</v>
      </c>
      <c r="D78" s="5">
        <v>98</v>
      </c>
      <c r="E78" s="15">
        <v>30</v>
      </c>
      <c r="F78" s="15">
        <v>30</v>
      </c>
      <c r="G78" s="15">
        <v>30</v>
      </c>
      <c r="H78" s="15">
        <v>30</v>
      </c>
      <c r="I78" s="15">
        <v>30</v>
      </c>
      <c r="J78" s="15">
        <v>30</v>
      </c>
      <c r="K78" s="15">
        <v>30</v>
      </c>
      <c r="L78" s="15">
        <v>30</v>
      </c>
      <c r="M78" s="15">
        <v>30</v>
      </c>
      <c r="N78" s="15">
        <v>30</v>
      </c>
      <c r="O78" s="15">
        <v>30</v>
      </c>
      <c r="P78" s="15">
        <v>30</v>
      </c>
      <c r="Q78" s="15">
        <v>30</v>
      </c>
    </row>
    <row r="79" spans="1:17" s="1" customFormat="1" ht="15" thickBot="1">
      <c r="A79" s="8"/>
      <c r="B79" s="5"/>
      <c r="C79" s="5"/>
      <c r="D79" s="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1:17" s="1" customFormat="1" ht="15" thickBot="1">
      <c r="A80" s="8"/>
      <c r="B80" s="5"/>
      <c r="C80" s="5"/>
      <c r="D80" s="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1:17" s="1" customFormat="1" ht="15" thickBot="1">
      <c r="A81" s="9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</row>
    <row r="82" spans="1:17" s="1" customFormat="1" ht="15" thickBot="1">
      <c r="A82" s="10" t="s">
        <v>11</v>
      </c>
      <c r="B82" s="4" t="s">
        <v>41</v>
      </c>
      <c r="C82" s="4" t="s">
        <v>8</v>
      </c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</row>
    <row r="83" spans="1:17" s="1" customFormat="1" ht="15" thickBot="1">
      <c r="A83" s="8">
        <v>8</v>
      </c>
      <c r="B83" s="5" t="s">
        <v>36</v>
      </c>
      <c r="C83" s="5" t="s">
        <v>37</v>
      </c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</row>
    <row r="84" spans="1:17" s="1" customFormat="1" ht="15" thickBot="1">
      <c r="A84" s="9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</row>
    <row r="85" spans="1:17" s="1" customFormat="1" ht="15" thickBot="1">
      <c r="A85" s="10" t="s">
        <v>3</v>
      </c>
      <c r="B85" s="4" t="s">
        <v>11</v>
      </c>
      <c r="C85" s="4" t="s">
        <v>39</v>
      </c>
      <c r="D85" s="4" t="s">
        <v>40</v>
      </c>
      <c r="E85" s="4" t="s">
        <v>12</v>
      </c>
      <c r="F85" s="4" t="s">
        <v>13</v>
      </c>
      <c r="G85" s="4" t="s">
        <v>14</v>
      </c>
      <c r="H85" s="4" t="s">
        <v>15</v>
      </c>
      <c r="I85" s="4" t="s">
        <v>16</v>
      </c>
      <c r="J85" s="4" t="s">
        <v>17</v>
      </c>
      <c r="K85" s="4" t="s">
        <v>18</v>
      </c>
      <c r="L85" s="4" t="s">
        <v>19</v>
      </c>
      <c r="M85" s="4" t="s">
        <v>20</v>
      </c>
      <c r="N85" s="4" t="s">
        <v>21</v>
      </c>
      <c r="O85" s="4" t="s">
        <v>22</v>
      </c>
      <c r="P85" s="4" t="s">
        <v>23</v>
      </c>
      <c r="Q85" s="4" t="s">
        <v>24</v>
      </c>
    </row>
    <row r="86" spans="1:17" s="1" customFormat="1" ht="15" thickBot="1">
      <c r="A86" s="8"/>
      <c r="B86" s="5">
        <v>8</v>
      </c>
      <c r="C86" s="5" t="s">
        <v>25</v>
      </c>
      <c r="D86" s="5">
        <v>4</v>
      </c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</row>
    <row r="87" spans="1:17" s="1" customFormat="1" ht="15" thickBot="1">
      <c r="A87" s="8"/>
      <c r="B87" s="5"/>
      <c r="C87" s="5"/>
      <c r="D87" s="5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</row>
    <row r="88" spans="1:17" s="1" customFormat="1" ht="15" thickBot="1">
      <c r="A88" s="8"/>
      <c r="B88" s="5"/>
      <c r="C88" s="5"/>
      <c r="D88" s="5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</row>
    <row r="89" spans="1:17" s="1" customFormat="1" ht="15" thickBot="1">
      <c r="A89" s="8"/>
      <c r="B89" s="5"/>
      <c r="C89" s="5"/>
      <c r="D89" s="5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</row>
    <row r="90" spans="1:17" s="1" customFormat="1" ht="14.25">
      <c r="A90" s="12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</row>
    <row r="91" spans="1:17" s="1" customFormat="1" ht="14.25">
      <c r="A91" s="9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</row>
    <row r="92" spans="1:17" s="1" customFormat="1" ht="17.25">
      <c r="A92" s="29" t="s">
        <v>43</v>
      </c>
      <c r="B92" s="30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</row>
    <row r="93" spans="1:17" s="1" customFormat="1" ht="14.25">
      <c r="A93" s="9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</row>
    <row r="94" spans="1:17" s="1" customFormat="1" ht="15" thickBot="1">
      <c r="A94" s="9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</row>
    <row r="95" spans="1:17" s="1" customFormat="1" ht="15" thickBot="1">
      <c r="A95" s="10" t="s">
        <v>11</v>
      </c>
      <c r="B95" s="4" t="s">
        <v>41</v>
      </c>
      <c r="C95" s="4" t="s">
        <v>8</v>
      </c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</row>
    <row r="96" spans="1:17" s="1" customFormat="1" ht="15" thickBot="1">
      <c r="A96" s="8"/>
      <c r="B96" s="5"/>
      <c r="C96" s="5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</row>
    <row r="97" spans="1:17" s="1" customFormat="1" ht="15" thickBot="1">
      <c r="A97" s="9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</row>
    <row r="98" spans="1:17" s="1" customFormat="1" ht="15" thickBot="1">
      <c r="A98" s="10" t="s">
        <v>3</v>
      </c>
      <c r="B98" s="4" t="s">
        <v>11</v>
      </c>
      <c r="C98" s="4" t="s">
        <v>39</v>
      </c>
      <c r="D98" s="4" t="s">
        <v>40</v>
      </c>
      <c r="E98" s="4" t="s">
        <v>12</v>
      </c>
      <c r="F98" s="4" t="s">
        <v>13</v>
      </c>
      <c r="G98" s="4" t="s">
        <v>14</v>
      </c>
      <c r="H98" s="4" t="s">
        <v>15</v>
      </c>
      <c r="I98" s="4" t="s">
        <v>16</v>
      </c>
      <c r="J98" s="4" t="s">
        <v>17</v>
      </c>
      <c r="K98" s="4" t="s">
        <v>18</v>
      </c>
      <c r="L98" s="4" t="s">
        <v>19</v>
      </c>
      <c r="M98" s="4" t="s">
        <v>20</v>
      </c>
      <c r="N98" s="4" t="s">
        <v>21</v>
      </c>
      <c r="O98" s="4" t="s">
        <v>22</v>
      </c>
      <c r="P98" s="4" t="s">
        <v>23</v>
      </c>
      <c r="Q98" s="4" t="s">
        <v>24</v>
      </c>
    </row>
    <row r="99" spans="1:17" s="1" customFormat="1" ht="15" thickBot="1">
      <c r="A99" s="8"/>
      <c r="B99" s="5"/>
      <c r="C99" s="5"/>
      <c r="D99" s="5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</row>
    <row r="100" spans="1:17" s="1" customFormat="1" ht="15" thickBot="1">
      <c r="A100" s="8"/>
      <c r="B100" s="5"/>
      <c r="C100" s="5"/>
      <c r="D100" s="5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</row>
    <row r="101" spans="1:17" s="1" customFormat="1" ht="15" thickBot="1">
      <c r="A101" s="8"/>
      <c r="B101" s="5"/>
      <c r="C101" s="5"/>
      <c r="D101" s="5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</row>
    <row r="102" spans="1:17" s="1" customFormat="1" ht="15" thickBot="1">
      <c r="A102" s="8"/>
      <c r="B102" s="5"/>
      <c r="C102" s="5"/>
      <c r="D102" s="5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 spans="1:17" s="1" customFormat="1" ht="15" thickBot="1">
      <c r="A103" s="9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</row>
    <row r="104" spans="1:17" s="1" customFormat="1" ht="15" thickBot="1">
      <c r="A104" s="10" t="s">
        <v>11</v>
      </c>
      <c r="B104" s="4" t="s">
        <v>41</v>
      </c>
      <c r="C104" s="4" t="s">
        <v>8</v>
      </c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</row>
    <row r="105" spans="1:17" s="1" customFormat="1" ht="15" thickBot="1">
      <c r="A105" s="8"/>
      <c r="B105" s="5"/>
      <c r="C105" s="5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</row>
    <row r="106" spans="1:17" s="1" customFormat="1" ht="15" thickBot="1">
      <c r="A106" s="9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</row>
    <row r="107" spans="1:17" s="1" customFormat="1" ht="15" thickBot="1">
      <c r="A107" s="10" t="s">
        <v>3</v>
      </c>
      <c r="B107" s="4" t="s">
        <v>11</v>
      </c>
      <c r="C107" s="4" t="s">
        <v>39</v>
      </c>
      <c r="D107" s="4" t="s">
        <v>40</v>
      </c>
      <c r="E107" s="4" t="s">
        <v>12</v>
      </c>
      <c r="F107" s="4" t="s">
        <v>13</v>
      </c>
      <c r="G107" s="4" t="s">
        <v>14</v>
      </c>
      <c r="H107" s="4" t="s">
        <v>15</v>
      </c>
      <c r="I107" s="4" t="s">
        <v>16</v>
      </c>
      <c r="J107" s="4" t="s">
        <v>17</v>
      </c>
      <c r="K107" s="4" t="s">
        <v>18</v>
      </c>
      <c r="L107" s="4" t="s">
        <v>19</v>
      </c>
      <c r="M107" s="4" t="s">
        <v>20</v>
      </c>
      <c r="N107" s="4" t="s">
        <v>21</v>
      </c>
      <c r="O107" s="4" t="s">
        <v>22</v>
      </c>
      <c r="P107" s="4" t="s">
        <v>23</v>
      </c>
      <c r="Q107" s="4" t="s">
        <v>24</v>
      </c>
    </row>
    <row r="108" spans="1:17" s="1" customFormat="1" ht="15" thickBot="1">
      <c r="A108" s="8"/>
      <c r="B108" s="5"/>
      <c r="C108" s="5"/>
      <c r="D108" s="5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 spans="1:17" s="1" customFormat="1" ht="15" thickBot="1">
      <c r="A109" s="8"/>
      <c r="B109" s="5"/>
      <c r="C109" s="5"/>
      <c r="D109" s="5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</row>
    <row r="110" spans="1:17" s="1" customFormat="1" ht="15" thickBot="1">
      <c r="A110" s="8"/>
      <c r="B110" s="5"/>
      <c r="C110" s="5"/>
      <c r="D110" s="5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 spans="1:17" s="1" customFormat="1" ht="15" thickBot="1">
      <c r="A111" s="8"/>
      <c r="B111" s="5"/>
      <c r="C111" s="5"/>
      <c r="D111" s="5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 spans="1:17" s="1" customFormat="1" ht="15" thickBot="1">
      <c r="A112" s="9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</row>
    <row r="113" spans="1:17" s="1" customFormat="1" ht="15" thickBot="1">
      <c r="A113" s="10" t="s">
        <v>11</v>
      </c>
      <c r="B113" s="4" t="s">
        <v>41</v>
      </c>
      <c r="C113" s="4" t="s">
        <v>8</v>
      </c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</row>
    <row r="114" spans="1:17" s="1" customFormat="1" ht="15" thickBot="1">
      <c r="A114" s="8"/>
      <c r="B114" s="5"/>
      <c r="C114" s="5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</row>
    <row r="115" spans="1:17" s="1" customFormat="1" ht="15" thickBot="1">
      <c r="A115" s="9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</row>
    <row r="116" spans="1:17" s="1" customFormat="1" ht="15" thickBot="1">
      <c r="A116" s="10" t="s">
        <v>3</v>
      </c>
      <c r="B116" s="4" t="s">
        <v>11</v>
      </c>
      <c r="C116" s="4" t="s">
        <v>39</v>
      </c>
      <c r="D116" s="4" t="s">
        <v>40</v>
      </c>
      <c r="E116" s="4" t="s">
        <v>12</v>
      </c>
      <c r="F116" s="4" t="s">
        <v>13</v>
      </c>
      <c r="G116" s="4" t="s">
        <v>14</v>
      </c>
      <c r="H116" s="4" t="s">
        <v>15</v>
      </c>
      <c r="I116" s="4" t="s">
        <v>16</v>
      </c>
      <c r="J116" s="4" t="s">
        <v>17</v>
      </c>
      <c r="K116" s="4" t="s">
        <v>18</v>
      </c>
      <c r="L116" s="4" t="s">
        <v>19</v>
      </c>
      <c r="M116" s="4" t="s">
        <v>20</v>
      </c>
      <c r="N116" s="4" t="s">
        <v>21</v>
      </c>
      <c r="O116" s="4" t="s">
        <v>22</v>
      </c>
      <c r="P116" s="4" t="s">
        <v>23</v>
      </c>
      <c r="Q116" s="4" t="s">
        <v>24</v>
      </c>
    </row>
    <row r="117" spans="1:17" s="1" customFormat="1" ht="15" thickBot="1">
      <c r="A117" s="8"/>
      <c r="B117" s="5"/>
      <c r="C117" s="5"/>
      <c r="D117" s="5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1:17" s="1" customFormat="1" ht="15" thickBot="1">
      <c r="A118" s="8"/>
      <c r="B118" s="5"/>
      <c r="C118" s="5"/>
      <c r="D118" s="5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</row>
    <row r="119" spans="1:17" s="1" customFormat="1" ht="15" thickBot="1">
      <c r="A119" s="8"/>
      <c r="B119" s="5"/>
      <c r="C119" s="5"/>
      <c r="D119" s="5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</row>
    <row r="120" spans="1:17" s="1" customFormat="1" ht="15" thickBot="1">
      <c r="A120" s="8"/>
      <c r="B120" s="5"/>
      <c r="C120" s="5"/>
      <c r="D120" s="5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 spans="1:17" s="1" customFormat="1" ht="15" thickBot="1">
      <c r="A121" s="9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</row>
    <row r="122" spans="1:17" s="1" customFormat="1" ht="15" thickBot="1">
      <c r="A122" s="10" t="s">
        <v>11</v>
      </c>
      <c r="B122" s="4" t="s">
        <v>41</v>
      </c>
      <c r="C122" s="4" t="s">
        <v>8</v>
      </c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</row>
    <row r="123" spans="1:17" s="1" customFormat="1" ht="15" thickBot="1">
      <c r="A123" s="8"/>
      <c r="B123" s="5"/>
      <c r="C123" s="5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</row>
    <row r="124" spans="1:17" s="1" customFormat="1" ht="15" thickBot="1">
      <c r="A124" s="9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</row>
    <row r="125" spans="1:17" s="1" customFormat="1" ht="15" thickBot="1">
      <c r="A125" s="10" t="s">
        <v>3</v>
      </c>
      <c r="B125" s="4" t="s">
        <v>11</v>
      </c>
      <c r="C125" s="4" t="s">
        <v>39</v>
      </c>
      <c r="D125" s="4" t="s">
        <v>40</v>
      </c>
      <c r="E125" s="4" t="s">
        <v>12</v>
      </c>
      <c r="F125" s="4" t="s">
        <v>13</v>
      </c>
      <c r="G125" s="4" t="s">
        <v>14</v>
      </c>
      <c r="H125" s="4" t="s">
        <v>15</v>
      </c>
      <c r="I125" s="4" t="s">
        <v>16</v>
      </c>
      <c r="J125" s="4" t="s">
        <v>17</v>
      </c>
      <c r="K125" s="4" t="s">
        <v>18</v>
      </c>
      <c r="L125" s="4" t="s">
        <v>19</v>
      </c>
      <c r="M125" s="4" t="s">
        <v>20</v>
      </c>
      <c r="N125" s="4" t="s">
        <v>21</v>
      </c>
      <c r="O125" s="4" t="s">
        <v>22</v>
      </c>
      <c r="P125" s="4" t="s">
        <v>23</v>
      </c>
      <c r="Q125" s="4" t="s">
        <v>24</v>
      </c>
    </row>
    <row r="126" spans="1:17" s="1" customFormat="1" ht="15" thickBot="1">
      <c r="A126" s="8"/>
      <c r="B126" s="5"/>
      <c r="C126" s="5"/>
      <c r="D126" s="5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</row>
    <row r="127" spans="1:17" s="1" customFormat="1" ht="15" thickBot="1">
      <c r="A127" s="8"/>
      <c r="B127" s="5"/>
      <c r="C127" s="5"/>
      <c r="D127" s="5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</row>
    <row r="128" spans="1:17" s="1" customFormat="1" ht="15" thickBot="1">
      <c r="A128" s="8"/>
      <c r="B128" s="5"/>
      <c r="C128" s="5"/>
      <c r="D128" s="5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</row>
    <row r="129" spans="1:17" s="1" customFormat="1" ht="15" thickBot="1">
      <c r="A129" s="8"/>
      <c r="B129" s="5"/>
      <c r="C129" s="5"/>
      <c r="D129" s="5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</row>
    <row r="130" spans="1:17" s="1" customFormat="1" ht="15" thickBot="1">
      <c r="A130" s="9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</row>
    <row r="131" spans="1:17" s="1" customFormat="1" ht="15" thickBot="1">
      <c r="A131" s="10" t="s">
        <v>11</v>
      </c>
      <c r="B131" s="4" t="s">
        <v>41</v>
      </c>
      <c r="C131" s="4" t="s">
        <v>8</v>
      </c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</row>
    <row r="132" spans="1:17" s="1" customFormat="1" ht="15" thickBot="1">
      <c r="A132" s="8"/>
      <c r="B132" s="5"/>
      <c r="C132" s="5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</row>
    <row r="133" spans="1:17" s="1" customFormat="1" ht="15" thickBot="1">
      <c r="A133" s="9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</row>
    <row r="134" spans="1:17" s="1" customFormat="1" ht="15" thickBot="1">
      <c r="A134" s="10" t="s">
        <v>3</v>
      </c>
      <c r="B134" s="4" t="s">
        <v>11</v>
      </c>
      <c r="C134" s="4" t="s">
        <v>39</v>
      </c>
      <c r="D134" s="4" t="s">
        <v>40</v>
      </c>
      <c r="E134" s="4" t="s">
        <v>12</v>
      </c>
      <c r="F134" s="4" t="s">
        <v>13</v>
      </c>
      <c r="G134" s="4" t="s">
        <v>14</v>
      </c>
      <c r="H134" s="4" t="s">
        <v>15</v>
      </c>
      <c r="I134" s="4" t="s">
        <v>16</v>
      </c>
      <c r="J134" s="4" t="s">
        <v>17</v>
      </c>
      <c r="K134" s="4" t="s">
        <v>18</v>
      </c>
      <c r="L134" s="4" t="s">
        <v>19</v>
      </c>
      <c r="M134" s="4" t="s">
        <v>20</v>
      </c>
      <c r="N134" s="4" t="s">
        <v>21</v>
      </c>
      <c r="O134" s="4" t="s">
        <v>22</v>
      </c>
      <c r="P134" s="4" t="s">
        <v>23</v>
      </c>
      <c r="Q134" s="4" t="s">
        <v>24</v>
      </c>
    </row>
    <row r="135" spans="1:17" s="1" customFormat="1" ht="15" thickBot="1">
      <c r="A135" s="8"/>
      <c r="B135" s="5"/>
      <c r="C135" s="5"/>
      <c r="D135" s="5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</row>
    <row r="136" spans="1:17" s="1" customFormat="1" ht="15" thickBot="1">
      <c r="A136" s="8"/>
      <c r="B136" s="5"/>
      <c r="C136" s="5"/>
      <c r="D136" s="5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</row>
    <row r="137" spans="1:17" s="1" customFormat="1" ht="15" thickBot="1">
      <c r="A137" s="8"/>
      <c r="B137" s="5"/>
      <c r="C137" s="5"/>
      <c r="D137" s="5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</row>
    <row r="138" spans="1:17" s="1" customFormat="1" ht="15" thickBot="1">
      <c r="A138" s="8"/>
      <c r="B138" s="5"/>
      <c r="C138" s="5"/>
      <c r="D138" s="5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</row>
    <row r="139" spans="1:17" s="1" customFormat="1" ht="15" thickBot="1">
      <c r="A139" s="9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</row>
    <row r="140" spans="1:17" s="1" customFormat="1" ht="15" thickBot="1">
      <c r="A140" s="10" t="s">
        <v>11</v>
      </c>
      <c r="B140" s="4" t="s">
        <v>41</v>
      </c>
      <c r="C140" s="4" t="s">
        <v>8</v>
      </c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</row>
    <row r="141" spans="1:17" s="1" customFormat="1" ht="15" thickBot="1">
      <c r="A141" s="8"/>
      <c r="B141" s="5"/>
      <c r="C141" s="5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</row>
    <row r="142" spans="1:17" s="1" customFormat="1" ht="15" thickBot="1">
      <c r="A142" s="9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</row>
    <row r="143" spans="1:17" s="1" customFormat="1" ht="15" thickBot="1">
      <c r="A143" s="10" t="s">
        <v>3</v>
      </c>
      <c r="B143" s="4" t="s">
        <v>11</v>
      </c>
      <c r="C143" s="4" t="s">
        <v>39</v>
      </c>
      <c r="D143" s="4" t="s">
        <v>40</v>
      </c>
      <c r="E143" s="4" t="s">
        <v>12</v>
      </c>
      <c r="F143" s="4" t="s">
        <v>13</v>
      </c>
      <c r="G143" s="4" t="s">
        <v>14</v>
      </c>
      <c r="H143" s="4" t="s">
        <v>15</v>
      </c>
      <c r="I143" s="4" t="s">
        <v>16</v>
      </c>
      <c r="J143" s="4" t="s">
        <v>17</v>
      </c>
      <c r="K143" s="4" t="s">
        <v>18</v>
      </c>
      <c r="L143" s="4" t="s">
        <v>19</v>
      </c>
      <c r="M143" s="4" t="s">
        <v>20</v>
      </c>
      <c r="N143" s="4" t="s">
        <v>21</v>
      </c>
      <c r="O143" s="4" t="s">
        <v>22</v>
      </c>
      <c r="P143" s="4" t="s">
        <v>23</v>
      </c>
      <c r="Q143" s="4" t="s">
        <v>24</v>
      </c>
    </row>
    <row r="144" spans="1:17" s="1" customFormat="1" ht="15" thickBot="1">
      <c r="A144" s="8"/>
      <c r="B144" s="5"/>
      <c r="C144" s="5"/>
      <c r="D144" s="5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</row>
    <row r="145" spans="1:17" s="1" customFormat="1" ht="15" thickBot="1">
      <c r="A145" s="8"/>
      <c r="B145" s="5"/>
      <c r="C145" s="5"/>
      <c r="D145" s="5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</row>
    <row r="146" spans="1:17" s="1" customFormat="1" ht="15" thickBot="1">
      <c r="A146" s="8"/>
      <c r="B146" s="5"/>
      <c r="C146" s="5"/>
      <c r="D146" s="5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</row>
    <row r="147" spans="1:17" s="1" customFormat="1" ht="15" thickBot="1">
      <c r="A147" s="8"/>
      <c r="B147" s="5"/>
      <c r="C147" s="5"/>
      <c r="D147" s="5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</row>
    <row r="148" spans="1:17" s="1" customFormat="1" ht="15" thickBot="1">
      <c r="A148" s="9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</row>
    <row r="149" spans="1:17" s="1" customFormat="1" ht="15" thickBot="1">
      <c r="A149" s="10" t="s">
        <v>11</v>
      </c>
      <c r="B149" s="4" t="s">
        <v>41</v>
      </c>
      <c r="C149" s="4" t="s">
        <v>8</v>
      </c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</row>
    <row r="150" spans="1:17" s="1" customFormat="1" ht="15" thickBot="1">
      <c r="A150" s="8"/>
      <c r="B150" s="5"/>
      <c r="C150" s="5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</row>
    <row r="151" spans="1:17" s="1" customFormat="1" ht="15" thickBot="1">
      <c r="A151" s="9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</row>
    <row r="152" spans="1:17" s="1" customFormat="1" ht="15" thickBot="1">
      <c r="A152" s="10" t="s">
        <v>3</v>
      </c>
      <c r="B152" s="4" t="s">
        <v>11</v>
      </c>
      <c r="C152" s="4" t="s">
        <v>39</v>
      </c>
      <c r="D152" s="4" t="s">
        <v>40</v>
      </c>
      <c r="E152" s="4" t="s">
        <v>12</v>
      </c>
      <c r="F152" s="4" t="s">
        <v>13</v>
      </c>
      <c r="G152" s="4" t="s">
        <v>14</v>
      </c>
      <c r="H152" s="4" t="s">
        <v>15</v>
      </c>
      <c r="I152" s="4" t="s">
        <v>16</v>
      </c>
      <c r="J152" s="4" t="s">
        <v>17</v>
      </c>
      <c r="K152" s="4" t="s">
        <v>18</v>
      </c>
      <c r="L152" s="4" t="s">
        <v>19</v>
      </c>
      <c r="M152" s="4" t="s">
        <v>20</v>
      </c>
      <c r="N152" s="4" t="s">
        <v>21</v>
      </c>
      <c r="O152" s="4" t="s">
        <v>22</v>
      </c>
      <c r="P152" s="4" t="s">
        <v>23</v>
      </c>
      <c r="Q152" s="4" t="s">
        <v>24</v>
      </c>
    </row>
    <row r="153" spans="1:17" s="1" customFormat="1" ht="15" thickBot="1">
      <c r="A153" s="8"/>
      <c r="B153" s="5"/>
      <c r="C153" s="5"/>
      <c r="D153" s="5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</row>
    <row r="154" spans="1:17" s="1" customFormat="1" ht="15" thickBot="1">
      <c r="A154" s="8"/>
      <c r="B154" s="5"/>
      <c r="C154" s="5"/>
      <c r="D154" s="5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</row>
    <row r="155" spans="1:17" s="1" customFormat="1" ht="15" thickBot="1">
      <c r="A155" s="8"/>
      <c r="B155" s="5"/>
      <c r="C155" s="5"/>
      <c r="D155" s="5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</row>
    <row r="156" spans="1:17" s="1" customFormat="1" ht="15" thickBot="1">
      <c r="A156" s="8"/>
      <c r="B156" s="5"/>
      <c r="C156" s="5"/>
      <c r="D156" s="5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</row>
    <row r="157" spans="1:17" s="1" customFormat="1" ht="15" thickBot="1">
      <c r="A157" s="9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</row>
    <row r="158" spans="1:17" s="1" customFormat="1" ht="15" thickBot="1">
      <c r="A158" s="10" t="s">
        <v>11</v>
      </c>
      <c r="B158" s="4" t="s">
        <v>41</v>
      </c>
      <c r="C158" s="4" t="s">
        <v>8</v>
      </c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</row>
    <row r="159" spans="1:17" s="1" customFormat="1" ht="15" thickBot="1">
      <c r="A159" s="8"/>
      <c r="B159" s="5"/>
      <c r="C159" s="5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</row>
    <row r="160" spans="1:17" s="1" customFormat="1" ht="15" thickBot="1">
      <c r="A160" s="9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</row>
    <row r="161" spans="1:17" s="1" customFormat="1" ht="15" thickBot="1">
      <c r="A161" s="10" t="s">
        <v>3</v>
      </c>
      <c r="B161" s="4" t="s">
        <v>11</v>
      </c>
      <c r="C161" s="4" t="s">
        <v>39</v>
      </c>
      <c r="D161" s="4" t="s">
        <v>40</v>
      </c>
      <c r="E161" s="4" t="s">
        <v>12</v>
      </c>
      <c r="F161" s="4" t="s">
        <v>13</v>
      </c>
      <c r="G161" s="4" t="s">
        <v>14</v>
      </c>
      <c r="H161" s="4" t="s">
        <v>15</v>
      </c>
      <c r="I161" s="4" t="s">
        <v>16</v>
      </c>
      <c r="J161" s="4" t="s">
        <v>17</v>
      </c>
      <c r="K161" s="4" t="s">
        <v>18</v>
      </c>
      <c r="L161" s="4" t="s">
        <v>19</v>
      </c>
      <c r="M161" s="4" t="s">
        <v>20</v>
      </c>
      <c r="N161" s="4" t="s">
        <v>21</v>
      </c>
      <c r="O161" s="4" t="s">
        <v>22</v>
      </c>
      <c r="P161" s="4" t="s">
        <v>23</v>
      </c>
      <c r="Q161" s="4" t="s">
        <v>24</v>
      </c>
    </row>
    <row r="162" spans="1:17" s="1" customFormat="1" ht="15" thickBot="1">
      <c r="A162" s="8"/>
      <c r="B162" s="5"/>
      <c r="C162" s="5"/>
      <c r="D162" s="5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</row>
    <row r="163" spans="1:17" s="1" customFormat="1" ht="15" thickBot="1">
      <c r="A163" s="8"/>
      <c r="B163" s="5"/>
      <c r="C163" s="5"/>
      <c r="D163" s="5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</row>
    <row r="164" spans="1:17" s="1" customFormat="1" ht="15" thickBot="1">
      <c r="A164" s="8"/>
      <c r="B164" s="5"/>
      <c r="C164" s="5"/>
      <c r="D164" s="5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</row>
    <row r="165" spans="1:17" ht="14.25" thickBot="1">
      <c r="A165" s="17"/>
      <c r="B165" s="18"/>
      <c r="C165" s="18"/>
      <c r="D165" s="18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</row>
  </sheetData>
  <sheetProtection/>
  <mergeCells count="6">
    <mergeCell ref="A1:B1"/>
    <mergeCell ref="A2:B2"/>
    <mergeCell ref="A4:B4"/>
    <mergeCell ref="A12:B12"/>
    <mergeCell ref="A16:B16"/>
    <mergeCell ref="A92:B9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65"/>
  <sheetViews>
    <sheetView zoomScalePageLayoutView="0" workbookViewId="0" topLeftCell="A1">
      <selection activeCell="A12" sqref="A12:B12"/>
    </sheetView>
  </sheetViews>
  <sheetFormatPr defaultColWidth="9.140625" defaultRowHeight="15"/>
  <cols>
    <col min="1" max="1" width="18.7109375" style="3" customWidth="1"/>
    <col min="2" max="2" width="65.7109375" style="2" customWidth="1"/>
    <col min="3" max="3" width="19.7109375" style="2" customWidth="1"/>
    <col min="4" max="4" width="18.7109375" style="2" customWidth="1"/>
    <col min="5" max="17" width="11.7109375" style="2" customWidth="1"/>
  </cols>
  <sheetData>
    <row r="1" spans="1:17" s="1" customFormat="1" ht="17.25">
      <c r="A1" s="29" t="s">
        <v>45</v>
      </c>
      <c r="B1" s="30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1" customFormat="1" ht="17.25">
      <c r="A2" s="29" t="s">
        <v>44</v>
      </c>
      <c r="B2" s="30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1" customFormat="1" ht="14.25">
      <c r="A3" s="9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s="1" customFormat="1" ht="17.25">
      <c r="A4" s="29" t="s">
        <v>0</v>
      </c>
      <c r="B4" s="30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s="1" customFormat="1" ht="15" thickBot="1">
      <c r="A5" s="9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s="1" customFormat="1" ht="15" thickBot="1">
      <c r="A6" s="10" t="s">
        <v>1</v>
      </c>
      <c r="B6" s="5" t="s">
        <v>48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s="1" customFormat="1" ht="15" thickBot="1">
      <c r="A7" s="10" t="s">
        <v>2</v>
      </c>
      <c r="B7" s="5" t="s">
        <v>59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s="1" customFormat="1" ht="15" thickBot="1">
      <c r="A8" s="9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6"/>
    </row>
    <row r="9" spans="1:17" s="1" customFormat="1" ht="15" thickBot="1">
      <c r="A9" s="10" t="s">
        <v>3</v>
      </c>
      <c r="B9" s="4" t="s">
        <v>4</v>
      </c>
      <c r="C9" s="4" t="s">
        <v>5</v>
      </c>
      <c r="D9" s="4" t="s">
        <v>6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6"/>
    </row>
    <row r="10" spans="1:17" s="1" customFormat="1" ht="15" thickBot="1">
      <c r="A10" s="8">
        <v>41114</v>
      </c>
      <c r="B10" s="5" t="s">
        <v>91</v>
      </c>
      <c r="C10" s="5" t="s">
        <v>92</v>
      </c>
      <c r="D10" s="11">
        <v>2055.93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6"/>
      <c r="P10" s="6"/>
      <c r="Q10" s="6"/>
    </row>
    <row r="11" spans="1:17" s="1" customFormat="1" ht="15" thickBot="1">
      <c r="A11" s="9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s="1" customFormat="1" ht="15" thickBot="1">
      <c r="A12" s="31" t="s">
        <v>7</v>
      </c>
      <c r="B12" s="32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s="1" customFormat="1" ht="15" thickBot="1">
      <c r="A13" s="8" t="s">
        <v>38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s="1" customFormat="1" ht="14.25">
      <c r="A14" s="12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s="1" customFormat="1" ht="14.25">
      <c r="A15" s="9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s="1" customFormat="1" ht="17.25">
      <c r="A16" s="29" t="s">
        <v>42</v>
      </c>
      <c r="B16" s="3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s="1" customFormat="1" ht="17.25">
      <c r="A17" s="22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s="1" customFormat="1" ht="15" thickBot="1">
      <c r="A18" s="9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s="1" customFormat="1" ht="15" thickBot="1">
      <c r="A19" s="10" t="s">
        <v>11</v>
      </c>
      <c r="B19" s="4" t="s">
        <v>41</v>
      </c>
      <c r="C19" s="4" t="s">
        <v>8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s="1" customFormat="1" ht="15" thickBot="1">
      <c r="A20" s="8">
        <v>1</v>
      </c>
      <c r="B20" s="5" t="s">
        <v>9</v>
      </c>
      <c r="C20" s="5" t="s">
        <v>10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s="1" customFormat="1" ht="15" thickBot="1">
      <c r="A21" s="9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s="1" customFormat="1" ht="15" thickBot="1">
      <c r="A22" s="10" t="s">
        <v>3</v>
      </c>
      <c r="B22" s="4" t="s">
        <v>11</v>
      </c>
      <c r="C22" s="4" t="s">
        <v>39</v>
      </c>
      <c r="D22" s="4" t="s">
        <v>40</v>
      </c>
      <c r="E22" s="4" t="s">
        <v>12</v>
      </c>
      <c r="F22" s="4" t="s">
        <v>13</v>
      </c>
      <c r="G22" s="4" t="s">
        <v>14</v>
      </c>
      <c r="H22" s="4" t="s">
        <v>15</v>
      </c>
      <c r="I22" s="4" t="s">
        <v>16</v>
      </c>
      <c r="J22" s="4" t="s">
        <v>17</v>
      </c>
      <c r="K22" s="4" t="s">
        <v>18</v>
      </c>
      <c r="L22" s="4" t="s">
        <v>19</v>
      </c>
      <c r="M22" s="4" t="s">
        <v>20</v>
      </c>
      <c r="N22" s="4" t="s">
        <v>21</v>
      </c>
      <c r="O22" s="4" t="s">
        <v>22</v>
      </c>
      <c r="P22" s="4" t="s">
        <v>23</v>
      </c>
      <c r="Q22" s="4" t="s">
        <v>24</v>
      </c>
    </row>
    <row r="23" spans="1:17" s="1" customFormat="1" ht="15" thickBot="1">
      <c r="A23" s="8">
        <v>41114</v>
      </c>
      <c r="B23" s="5">
        <v>1</v>
      </c>
      <c r="C23" s="5" t="s">
        <v>25</v>
      </c>
      <c r="D23" s="5">
        <v>4</v>
      </c>
      <c r="E23" s="14">
        <v>7.6</v>
      </c>
      <c r="F23" s="14">
        <v>6.8</v>
      </c>
      <c r="G23" s="14">
        <v>25.2</v>
      </c>
      <c r="H23" s="14">
        <v>38.1</v>
      </c>
      <c r="I23" s="14">
        <v>30.4</v>
      </c>
      <c r="J23" s="14">
        <v>10.5</v>
      </c>
      <c r="K23" s="14">
        <v>24.1</v>
      </c>
      <c r="L23" s="14">
        <v>29.4</v>
      </c>
      <c r="M23" s="14">
        <v>3.4</v>
      </c>
      <c r="N23" s="14">
        <v>4.7</v>
      </c>
      <c r="O23" s="14">
        <v>5.3</v>
      </c>
      <c r="P23" s="14">
        <v>1.6</v>
      </c>
      <c r="Q23" s="14">
        <f>SUM(E23:P23)</f>
        <v>187.1</v>
      </c>
    </row>
    <row r="24" spans="1:17" s="1" customFormat="1" ht="15" thickBot="1">
      <c r="A24" s="8">
        <v>41114</v>
      </c>
      <c r="B24" s="5">
        <v>1</v>
      </c>
      <c r="C24" s="5" t="s">
        <v>26</v>
      </c>
      <c r="D24" s="5">
        <v>98</v>
      </c>
      <c r="E24" s="14">
        <v>30</v>
      </c>
      <c r="F24" s="14">
        <v>30</v>
      </c>
      <c r="G24" s="14">
        <v>30</v>
      </c>
      <c r="H24" s="14">
        <v>30</v>
      </c>
      <c r="I24" s="14">
        <v>30</v>
      </c>
      <c r="J24" s="14">
        <v>30</v>
      </c>
      <c r="K24" s="14">
        <v>30</v>
      </c>
      <c r="L24" s="14">
        <v>30</v>
      </c>
      <c r="M24" s="14">
        <v>30</v>
      </c>
      <c r="N24" s="14">
        <v>30</v>
      </c>
      <c r="O24" s="14">
        <v>30</v>
      </c>
      <c r="P24" s="14">
        <v>30</v>
      </c>
      <c r="Q24" s="14">
        <v>30</v>
      </c>
    </row>
    <row r="25" spans="1:17" s="1" customFormat="1" ht="15" thickBot="1">
      <c r="A25" s="8"/>
      <c r="B25" s="5"/>
      <c r="C25" s="5"/>
      <c r="D25" s="5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1:17" s="1" customFormat="1" ht="15" thickBot="1">
      <c r="A26" s="8"/>
      <c r="B26" s="5"/>
      <c r="C26" s="5"/>
      <c r="D26" s="5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1:17" s="1" customFormat="1" ht="15" thickBot="1">
      <c r="A27" s="9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s="1" customFormat="1" ht="15" thickBot="1">
      <c r="A28" s="10" t="s">
        <v>11</v>
      </c>
      <c r="B28" s="4" t="s">
        <v>41</v>
      </c>
      <c r="C28" s="4" t="s">
        <v>8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s="1" customFormat="1" ht="15" thickBot="1">
      <c r="A29" s="8">
        <v>2</v>
      </c>
      <c r="B29" s="5" t="s">
        <v>27</v>
      </c>
      <c r="C29" s="5" t="s">
        <v>46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s="1" customFormat="1" ht="15" thickBot="1">
      <c r="A30" s="9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s="1" customFormat="1" ht="15" thickBot="1">
      <c r="A31" s="10" t="s">
        <v>3</v>
      </c>
      <c r="B31" s="4" t="s">
        <v>11</v>
      </c>
      <c r="C31" s="4" t="s">
        <v>39</v>
      </c>
      <c r="D31" s="4" t="s">
        <v>40</v>
      </c>
      <c r="E31" s="4" t="s">
        <v>12</v>
      </c>
      <c r="F31" s="4" t="s">
        <v>13</v>
      </c>
      <c r="G31" s="4" t="s">
        <v>14</v>
      </c>
      <c r="H31" s="4" t="s">
        <v>15</v>
      </c>
      <c r="I31" s="4" t="s">
        <v>16</v>
      </c>
      <c r="J31" s="4" t="s">
        <v>17</v>
      </c>
      <c r="K31" s="4" t="s">
        <v>18</v>
      </c>
      <c r="L31" s="4" t="s">
        <v>19</v>
      </c>
      <c r="M31" s="4" t="s">
        <v>20</v>
      </c>
      <c r="N31" s="4" t="s">
        <v>21</v>
      </c>
      <c r="O31" s="4" t="s">
        <v>22</v>
      </c>
      <c r="P31" s="4" t="s">
        <v>23</v>
      </c>
      <c r="Q31" s="4" t="s">
        <v>24</v>
      </c>
    </row>
    <row r="32" spans="1:17" s="1" customFormat="1" ht="15.75" thickBot="1">
      <c r="A32" s="8">
        <v>41114</v>
      </c>
      <c r="B32" s="5">
        <v>2</v>
      </c>
      <c r="C32" s="5" t="s">
        <v>47</v>
      </c>
      <c r="D32" s="5">
        <v>5</v>
      </c>
      <c r="E32" s="26">
        <f>24/30</f>
        <v>0.8</v>
      </c>
      <c r="F32" s="26">
        <f>27/30</f>
        <v>0.9</v>
      </c>
      <c r="G32" s="26">
        <f>65/30</f>
        <v>2.1666666666666665</v>
      </c>
      <c r="H32" s="26">
        <f>132/30</f>
        <v>4.4</v>
      </c>
      <c r="I32" s="26">
        <f>124/30</f>
        <v>4.133333333333334</v>
      </c>
      <c r="J32" s="26">
        <f>37/30</f>
        <v>1.2333333333333334</v>
      </c>
      <c r="K32" s="26">
        <f>90/30</f>
        <v>3</v>
      </c>
      <c r="L32" s="26">
        <f>98/30</f>
        <v>3.2666666666666666</v>
      </c>
      <c r="M32" s="26">
        <f>14/30</f>
        <v>0.4666666666666667</v>
      </c>
      <c r="N32" s="26">
        <f>18/30</f>
        <v>0.6</v>
      </c>
      <c r="O32" s="26">
        <f>26/30</f>
        <v>0.8666666666666667</v>
      </c>
      <c r="P32" s="26">
        <f>15/30</f>
        <v>0.5</v>
      </c>
      <c r="Q32" s="14">
        <f>SUM(E32:P32)</f>
        <v>22.333333333333336</v>
      </c>
    </row>
    <row r="33" spans="1:17" s="1" customFormat="1" ht="15" thickBot="1">
      <c r="A33" s="8">
        <v>41114</v>
      </c>
      <c r="B33" s="5">
        <v>2</v>
      </c>
      <c r="C33" s="5" t="s">
        <v>26</v>
      </c>
      <c r="D33" s="5">
        <v>98</v>
      </c>
      <c r="E33" s="14">
        <v>30</v>
      </c>
      <c r="F33" s="14">
        <v>30</v>
      </c>
      <c r="G33" s="14">
        <v>30</v>
      </c>
      <c r="H33" s="14">
        <v>30</v>
      </c>
      <c r="I33" s="14">
        <v>30</v>
      </c>
      <c r="J33" s="14">
        <v>30</v>
      </c>
      <c r="K33" s="14">
        <v>30</v>
      </c>
      <c r="L33" s="14">
        <v>30</v>
      </c>
      <c r="M33" s="14">
        <v>30</v>
      </c>
      <c r="N33" s="14">
        <v>30</v>
      </c>
      <c r="O33" s="14">
        <v>30</v>
      </c>
      <c r="P33" s="14">
        <v>30</v>
      </c>
      <c r="Q33" s="14">
        <v>30</v>
      </c>
    </row>
    <row r="34" spans="1:17" s="1" customFormat="1" ht="15" thickBot="1">
      <c r="A34" s="8"/>
      <c r="B34" s="5"/>
      <c r="C34" s="5"/>
      <c r="D34" s="5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spans="1:17" s="1" customFormat="1" ht="15" thickBot="1">
      <c r="A35" s="8"/>
      <c r="B35" s="5"/>
      <c r="C35" s="5"/>
      <c r="D35" s="5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1:17" s="1" customFormat="1" ht="15" thickBot="1">
      <c r="A36" s="9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s="1" customFormat="1" ht="15" thickBot="1">
      <c r="A37" s="10" t="s">
        <v>11</v>
      </c>
      <c r="B37" s="4" t="s">
        <v>41</v>
      </c>
      <c r="C37" s="4" t="s">
        <v>8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s="1" customFormat="1" ht="15" thickBot="1">
      <c r="A38" s="8">
        <v>3</v>
      </c>
      <c r="B38" s="5" t="s">
        <v>28</v>
      </c>
      <c r="C38" s="5" t="s">
        <v>29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s="1" customFormat="1" ht="15" thickBot="1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s="1" customFormat="1" ht="15" thickBot="1">
      <c r="A40" s="10" t="s">
        <v>3</v>
      </c>
      <c r="B40" s="4" t="s">
        <v>11</v>
      </c>
      <c r="C40" s="4" t="s">
        <v>39</v>
      </c>
      <c r="D40" s="4" t="s">
        <v>40</v>
      </c>
      <c r="E40" s="4" t="s">
        <v>12</v>
      </c>
      <c r="F40" s="4" t="s">
        <v>13</v>
      </c>
      <c r="G40" s="4" t="s">
        <v>14</v>
      </c>
      <c r="H40" s="4" t="s">
        <v>15</v>
      </c>
      <c r="I40" s="4" t="s">
        <v>16</v>
      </c>
      <c r="J40" s="4" t="s">
        <v>17</v>
      </c>
      <c r="K40" s="4" t="s">
        <v>18</v>
      </c>
      <c r="L40" s="4" t="s">
        <v>19</v>
      </c>
      <c r="M40" s="4" t="s">
        <v>20</v>
      </c>
      <c r="N40" s="4" t="s">
        <v>21</v>
      </c>
      <c r="O40" s="4" t="s">
        <v>22</v>
      </c>
      <c r="P40" s="4" t="s">
        <v>23</v>
      </c>
      <c r="Q40" s="4" t="s">
        <v>24</v>
      </c>
    </row>
    <row r="41" spans="1:17" s="1" customFormat="1" ht="15" thickBot="1">
      <c r="A41" s="8">
        <v>41114</v>
      </c>
      <c r="B41" s="5">
        <v>3</v>
      </c>
      <c r="C41" s="5" t="s">
        <v>30</v>
      </c>
      <c r="D41" s="5">
        <v>1</v>
      </c>
      <c r="E41" s="14">
        <v>21.3</v>
      </c>
      <c r="F41" s="14">
        <v>22.6</v>
      </c>
      <c r="G41" s="14">
        <v>24.4</v>
      </c>
      <c r="H41" s="14">
        <v>26.6</v>
      </c>
      <c r="I41" s="14">
        <v>29.9</v>
      </c>
      <c r="J41" s="14">
        <v>31.9</v>
      </c>
      <c r="K41" s="14">
        <v>31.8</v>
      </c>
      <c r="L41" s="14">
        <v>31.8</v>
      </c>
      <c r="M41" s="14">
        <v>30.3</v>
      </c>
      <c r="N41" s="14">
        <v>26.9</v>
      </c>
      <c r="O41" s="14">
        <v>24.8</v>
      </c>
      <c r="P41" s="14">
        <v>22.5</v>
      </c>
      <c r="Q41" s="14">
        <f>AVERAGE(E41:P41)</f>
        <v>27.066666666666674</v>
      </c>
    </row>
    <row r="42" spans="1:17" s="1" customFormat="1" ht="15" thickBot="1">
      <c r="A42" s="8">
        <v>41114</v>
      </c>
      <c r="B42" s="5">
        <v>3</v>
      </c>
      <c r="C42" s="5" t="s">
        <v>26</v>
      </c>
      <c r="D42" s="5">
        <v>98</v>
      </c>
      <c r="E42" s="14">
        <v>30</v>
      </c>
      <c r="F42" s="14">
        <v>30</v>
      </c>
      <c r="G42" s="14">
        <v>30</v>
      </c>
      <c r="H42" s="14">
        <v>30</v>
      </c>
      <c r="I42" s="14">
        <v>30</v>
      </c>
      <c r="J42" s="14">
        <v>30</v>
      </c>
      <c r="K42" s="14">
        <v>30</v>
      </c>
      <c r="L42" s="14">
        <v>30</v>
      </c>
      <c r="M42" s="14">
        <v>30</v>
      </c>
      <c r="N42" s="14">
        <v>30</v>
      </c>
      <c r="O42" s="14">
        <v>30</v>
      </c>
      <c r="P42" s="14">
        <v>30</v>
      </c>
      <c r="Q42" s="14">
        <v>30</v>
      </c>
    </row>
    <row r="43" spans="1:17" s="1" customFormat="1" ht="15" thickBot="1">
      <c r="A43" s="8"/>
      <c r="B43" s="5"/>
      <c r="C43" s="5"/>
      <c r="D43" s="5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1:17" s="1" customFormat="1" ht="15" thickBot="1">
      <c r="A44" s="8"/>
      <c r="B44" s="5"/>
      <c r="C44" s="5"/>
      <c r="D44" s="5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1:17" s="1" customFormat="1" ht="15" thickBot="1">
      <c r="A45" s="9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17" s="1" customFormat="1" ht="15" thickBot="1">
      <c r="A46" s="10" t="s">
        <v>11</v>
      </c>
      <c r="B46" s="4" t="s">
        <v>41</v>
      </c>
      <c r="C46" s="4" t="s">
        <v>8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 s="1" customFormat="1" ht="15" thickBot="1">
      <c r="A47" s="8">
        <v>4</v>
      </c>
      <c r="B47" s="5" t="s">
        <v>31</v>
      </c>
      <c r="C47" s="5" t="s">
        <v>29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7" s="1" customFormat="1" ht="15" thickBot="1">
      <c r="A48" s="9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1:17" s="1" customFormat="1" ht="15" thickBot="1">
      <c r="A49" s="10" t="s">
        <v>3</v>
      </c>
      <c r="B49" s="4" t="s">
        <v>11</v>
      </c>
      <c r="C49" s="4" t="s">
        <v>39</v>
      </c>
      <c r="D49" s="4" t="s">
        <v>40</v>
      </c>
      <c r="E49" s="4" t="s">
        <v>12</v>
      </c>
      <c r="F49" s="4" t="s">
        <v>13</v>
      </c>
      <c r="G49" s="4" t="s">
        <v>14</v>
      </c>
      <c r="H49" s="4" t="s">
        <v>15</v>
      </c>
      <c r="I49" s="4" t="s">
        <v>16</v>
      </c>
      <c r="J49" s="4" t="s">
        <v>17</v>
      </c>
      <c r="K49" s="4" t="s">
        <v>18</v>
      </c>
      <c r="L49" s="4" t="s">
        <v>19</v>
      </c>
      <c r="M49" s="4" t="s">
        <v>20</v>
      </c>
      <c r="N49" s="4" t="s">
        <v>21</v>
      </c>
      <c r="O49" s="4" t="s">
        <v>22</v>
      </c>
      <c r="P49" s="4" t="s">
        <v>23</v>
      </c>
      <c r="Q49" s="4" t="s">
        <v>24</v>
      </c>
    </row>
    <row r="50" spans="1:17" s="1" customFormat="1" ht="15" thickBot="1">
      <c r="A50" s="8">
        <v>41114</v>
      </c>
      <c r="B50" s="5">
        <v>4</v>
      </c>
      <c r="C50" s="5" t="s">
        <v>30</v>
      </c>
      <c r="D50" s="5">
        <v>1</v>
      </c>
      <c r="E50" s="14">
        <v>7.9</v>
      </c>
      <c r="F50" s="14">
        <v>9.7</v>
      </c>
      <c r="G50" s="14">
        <v>11.7</v>
      </c>
      <c r="H50" s="14">
        <v>13.4</v>
      </c>
      <c r="I50" s="14">
        <v>15.6</v>
      </c>
      <c r="J50" s="14">
        <v>17.2</v>
      </c>
      <c r="K50" s="14">
        <v>17.7</v>
      </c>
      <c r="L50" s="14">
        <v>17.6</v>
      </c>
      <c r="M50" s="14">
        <v>15.7</v>
      </c>
      <c r="N50" s="14">
        <v>12.4</v>
      </c>
      <c r="O50" s="14">
        <v>10</v>
      </c>
      <c r="P50" s="14">
        <v>8</v>
      </c>
      <c r="Q50" s="14">
        <f>AVERAGE(E50:P50)</f>
        <v>13.075000000000001</v>
      </c>
    </row>
    <row r="51" spans="1:17" s="1" customFormat="1" ht="15" thickBot="1">
      <c r="A51" s="8">
        <v>41114</v>
      </c>
      <c r="B51" s="5">
        <v>4</v>
      </c>
      <c r="C51" s="5" t="s">
        <v>26</v>
      </c>
      <c r="D51" s="5">
        <v>98</v>
      </c>
      <c r="E51" s="14">
        <v>30</v>
      </c>
      <c r="F51" s="14">
        <v>30</v>
      </c>
      <c r="G51" s="14">
        <v>30</v>
      </c>
      <c r="H51" s="14">
        <v>30</v>
      </c>
      <c r="I51" s="14">
        <v>30</v>
      </c>
      <c r="J51" s="14">
        <v>30</v>
      </c>
      <c r="K51" s="14">
        <v>30</v>
      </c>
      <c r="L51" s="14">
        <v>30</v>
      </c>
      <c r="M51" s="14">
        <v>30</v>
      </c>
      <c r="N51" s="14">
        <v>30</v>
      </c>
      <c r="O51" s="14">
        <v>30</v>
      </c>
      <c r="P51" s="14">
        <v>30</v>
      </c>
      <c r="Q51" s="14">
        <v>30</v>
      </c>
    </row>
    <row r="52" spans="1:17" s="1" customFormat="1" ht="15" thickBot="1">
      <c r="A52" s="8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s="1" customFormat="1" ht="15" thickBot="1">
      <c r="A53" s="8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17" s="1" customFormat="1" ht="15" thickBot="1">
      <c r="A54" s="9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1:17" s="1" customFormat="1" ht="15" thickBot="1">
      <c r="A55" s="10" t="s">
        <v>11</v>
      </c>
      <c r="B55" s="4" t="s">
        <v>41</v>
      </c>
      <c r="C55" s="4" t="s">
        <v>8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</row>
    <row r="56" spans="1:17" s="1" customFormat="1" ht="15" thickBot="1">
      <c r="A56" s="8">
        <v>5</v>
      </c>
      <c r="B56" s="5" t="s">
        <v>32</v>
      </c>
      <c r="C56" s="5" t="s">
        <v>29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1:17" s="1" customFormat="1" ht="15" thickBot="1">
      <c r="A57" s="9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</row>
    <row r="58" spans="1:17" s="1" customFormat="1" ht="15" thickBot="1">
      <c r="A58" s="10" t="s">
        <v>3</v>
      </c>
      <c r="B58" s="4" t="s">
        <v>11</v>
      </c>
      <c r="C58" s="4" t="s">
        <v>39</v>
      </c>
      <c r="D58" s="4" t="s">
        <v>40</v>
      </c>
      <c r="E58" s="4" t="s">
        <v>12</v>
      </c>
      <c r="F58" s="4" t="s">
        <v>13</v>
      </c>
      <c r="G58" s="4" t="s">
        <v>14</v>
      </c>
      <c r="H58" s="4" t="s">
        <v>15</v>
      </c>
      <c r="I58" s="4" t="s">
        <v>16</v>
      </c>
      <c r="J58" s="4" t="s">
        <v>17</v>
      </c>
      <c r="K58" s="4" t="s">
        <v>18</v>
      </c>
      <c r="L58" s="4" t="s">
        <v>19</v>
      </c>
      <c r="M58" s="4" t="s">
        <v>20</v>
      </c>
      <c r="N58" s="4" t="s">
        <v>21</v>
      </c>
      <c r="O58" s="4" t="s">
        <v>22</v>
      </c>
      <c r="P58" s="4" t="s">
        <v>23</v>
      </c>
      <c r="Q58" s="4" t="s">
        <v>24</v>
      </c>
    </row>
    <row r="59" spans="1:17" s="1" customFormat="1" ht="15" thickBot="1">
      <c r="A59" s="8">
        <v>41114</v>
      </c>
      <c r="B59" s="5">
        <v>5</v>
      </c>
      <c r="C59" s="5" t="s">
        <v>30</v>
      </c>
      <c r="D59" s="5">
        <v>1</v>
      </c>
      <c r="E59" s="14">
        <v>14.1</v>
      </c>
      <c r="F59" s="14">
        <v>15.7</v>
      </c>
      <c r="G59" s="14">
        <v>17.6</v>
      </c>
      <c r="H59" s="14">
        <v>19.4</v>
      </c>
      <c r="I59" s="14">
        <v>22.2</v>
      </c>
      <c r="J59" s="14">
        <v>24.2</v>
      </c>
      <c r="K59" s="14">
        <v>24.1</v>
      </c>
      <c r="L59" s="14">
        <v>23.7</v>
      </c>
      <c r="M59" s="14">
        <v>22.9</v>
      </c>
      <c r="N59" s="14">
        <v>19.4</v>
      </c>
      <c r="O59" s="14">
        <v>16.9</v>
      </c>
      <c r="P59" s="14">
        <v>14.7</v>
      </c>
      <c r="Q59" s="14">
        <f>AVERAGE(E59:P59)</f>
        <v>19.575</v>
      </c>
    </row>
    <row r="60" spans="1:17" s="1" customFormat="1" ht="15" thickBot="1">
      <c r="A60" s="8">
        <v>41114</v>
      </c>
      <c r="B60" s="5">
        <v>5</v>
      </c>
      <c r="C60" s="5" t="s">
        <v>26</v>
      </c>
      <c r="D60" s="5">
        <v>98</v>
      </c>
      <c r="E60" s="14">
        <v>30</v>
      </c>
      <c r="F60" s="14">
        <v>30</v>
      </c>
      <c r="G60" s="14">
        <v>30</v>
      </c>
      <c r="H60" s="14">
        <v>30</v>
      </c>
      <c r="I60" s="14">
        <v>30</v>
      </c>
      <c r="J60" s="14">
        <v>30</v>
      </c>
      <c r="K60" s="14">
        <v>30</v>
      </c>
      <c r="L60" s="14">
        <v>30</v>
      </c>
      <c r="M60" s="14">
        <v>30</v>
      </c>
      <c r="N60" s="14">
        <v>30</v>
      </c>
      <c r="O60" s="14">
        <v>30</v>
      </c>
      <c r="P60" s="14">
        <v>30</v>
      </c>
      <c r="Q60" s="14">
        <v>30</v>
      </c>
    </row>
    <row r="61" spans="1:17" s="1" customFormat="1" ht="15" thickBot="1">
      <c r="A61" s="8"/>
      <c r="B61" s="5"/>
      <c r="C61" s="5"/>
      <c r="D61" s="5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</row>
    <row r="62" spans="1:17" s="1" customFormat="1" ht="15" thickBot="1">
      <c r="A62" s="8"/>
      <c r="B62" s="5"/>
      <c r="C62" s="5"/>
      <c r="D62" s="5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 spans="1:17" s="1" customFormat="1" ht="15" thickBot="1">
      <c r="A63" s="9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</row>
    <row r="64" spans="1:17" s="1" customFormat="1" ht="15" thickBot="1">
      <c r="A64" s="10" t="s">
        <v>11</v>
      </c>
      <c r="B64" s="4" t="s">
        <v>41</v>
      </c>
      <c r="C64" s="4" t="s">
        <v>8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</row>
    <row r="65" spans="1:17" s="1" customFormat="1" ht="15" thickBot="1">
      <c r="A65" s="8">
        <v>6</v>
      </c>
      <c r="B65" s="5" t="s">
        <v>33</v>
      </c>
      <c r="C65" s="5" t="s">
        <v>34</v>
      </c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</row>
    <row r="66" spans="1:17" s="1" customFormat="1" ht="15" thickBot="1">
      <c r="A66" s="9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</row>
    <row r="67" spans="1:17" s="1" customFormat="1" ht="15" thickBot="1">
      <c r="A67" s="10" t="s">
        <v>3</v>
      </c>
      <c r="B67" s="4" t="s">
        <v>11</v>
      </c>
      <c r="C67" s="4" t="s">
        <v>39</v>
      </c>
      <c r="D67" s="4" t="s">
        <v>40</v>
      </c>
      <c r="E67" s="4" t="s">
        <v>12</v>
      </c>
      <c r="F67" s="4" t="s">
        <v>13</v>
      </c>
      <c r="G67" s="4" t="s">
        <v>14</v>
      </c>
      <c r="H67" s="4" t="s">
        <v>15</v>
      </c>
      <c r="I67" s="4" t="s">
        <v>16</v>
      </c>
      <c r="J67" s="4" t="s">
        <v>17</v>
      </c>
      <c r="K67" s="4" t="s">
        <v>18</v>
      </c>
      <c r="L67" s="4" t="s">
        <v>19</v>
      </c>
      <c r="M67" s="4" t="s">
        <v>20</v>
      </c>
      <c r="N67" s="4" t="s">
        <v>21</v>
      </c>
      <c r="O67" s="4" t="s">
        <v>22</v>
      </c>
      <c r="P67" s="4" t="s">
        <v>23</v>
      </c>
      <c r="Q67" s="4" t="s">
        <v>24</v>
      </c>
    </row>
    <row r="68" spans="1:17" s="1" customFormat="1" ht="15" thickBot="1">
      <c r="A68" s="8">
        <v>41114</v>
      </c>
      <c r="B68" s="5">
        <v>6</v>
      </c>
      <c r="C68" s="5" t="s">
        <v>30</v>
      </c>
      <c r="D68" s="5">
        <v>1</v>
      </c>
      <c r="E68" s="14">
        <v>1012.1</v>
      </c>
      <c r="F68" s="14">
        <v>1010.3</v>
      </c>
      <c r="G68" s="14">
        <v>1008.4</v>
      </c>
      <c r="H68" s="14">
        <v>1006.9</v>
      </c>
      <c r="I68" s="14">
        <v>1004.6</v>
      </c>
      <c r="J68" s="14">
        <v>1001.4</v>
      </c>
      <c r="K68" s="14">
        <v>1000.6</v>
      </c>
      <c r="L68" s="14">
        <v>1001.1</v>
      </c>
      <c r="M68" s="14">
        <v>1003.9</v>
      </c>
      <c r="N68" s="14">
        <v>1008.8</v>
      </c>
      <c r="O68" s="14">
        <v>1011.1</v>
      </c>
      <c r="P68" s="14">
        <v>1012.6</v>
      </c>
      <c r="Q68" s="14">
        <f>AVERAGE(E68:P68)</f>
        <v>1006.8166666666667</v>
      </c>
    </row>
    <row r="69" spans="1:17" s="1" customFormat="1" ht="15" thickBot="1">
      <c r="A69" s="8">
        <v>41114</v>
      </c>
      <c r="B69" s="5">
        <v>6</v>
      </c>
      <c r="C69" s="5" t="s">
        <v>26</v>
      </c>
      <c r="D69" s="5">
        <v>98</v>
      </c>
      <c r="E69" s="14">
        <v>30</v>
      </c>
      <c r="F69" s="14">
        <v>30</v>
      </c>
      <c r="G69" s="14">
        <v>30</v>
      </c>
      <c r="H69" s="14">
        <v>30</v>
      </c>
      <c r="I69" s="14">
        <v>30</v>
      </c>
      <c r="J69" s="14">
        <v>30</v>
      </c>
      <c r="K69" s="14">
        <v>30</v>
      </c>
      <c r="L69" s="14">
        <v>30</v>
      </c>
      <c r="M69" s="14">
        <v>30</v>
      </c>
      <c r="N69" s="14">
        <v>30</v>
      </c>
      <c r="O69" s="14">
        <v>30</v>
      </c>
      <c r="P69" s="14">
        <v>30</v>
      </c>
      <c r="Q69" s="14">
        <v>30</v>
      </c>
    </row>
    <row r="70" spans="1:17" s="1" customFormat="1" ht="15" thickBot="1">
      <c r="A70" s="8"/>
      <c r="B70" s="5"/>
      <c r="C70" s="5"/>
      <c r="D70" s="5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</row>
    <row r="71" spans="1:17" s="1" customFormat="1" ht="15" thickBot="1">
      <c r="A71" s="8"/>
      <c r="B71" s="5"/>
      <c r="C71" s="5"/>
      <c r="D71" s="5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2" spans="1:17" s="1" customFormat="1" ht="15" thickBot="1">
      <c r="A72" s="9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</row>
    <row r="73" spans="1:17" s="1" customFormat="1" ht="15" thickBot="1">
      <c r="A73" s="10" t="s">
        <v>11</v>
      </c>
      <c r="B73" s="4" t="s">
        <v>41</v>
      </c>
      <c r="C73" s="4" t="s">
        <v>8</v>
      </c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</row>
    <row r="74" spans="1:17" s="1" customFormat="1" ht="15" thickBot="1">
      <c r="A74" s="8">
        <v>7</v>
      </c>
      <c r="B74" s="5" t="s">
        <v>35</v>
      </c>
      <c r="C74" s="5" t="s">
        <v>34</v>
      </c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</row>
    <row r="75" spans="1:17" s="1" customFormat="1" ht="15" thickBot="1">
      <c r="A75" s="9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</row>
    <row r="76" spans="1:17" s="1" customFormat="1" ht="15" thickBot="1">
      <c r="A76" s="10" t="s">
        <v>3</v>
      </c>
      <c r="B76" s="4" t="s">
        <v>11</v>
      </c>
      <c r="C76" s="4" t="s">
        <v>39</v>
      </c>
      <c r="D76" s="4" t="s">
        <v>40</v>
      </c>
      <c r="E76" s="4" t="s">
        <v>12</v>
      </c>
      <c r="F76" s="4" t="s">
        <v>13</v>
      </c>
      <c r="G76" s="4" t="s">
        <v>14</v>
      </c>
      <c r="H76" s="4" t="s">
        <v>15</v>
      </c>
      <c r="I76" s="4" t="s">
        <v>16</v>
      </c>
      <c r="J76" s="4" t="s">
        <v>17</v>
      </c>
      <c r="K76" s="4" t="s">
        <v>18</v>
      </c>
      <c r="L76" s="4" t="s">
        <v>19</v>
      </c>
      <c r="M76" s="4" t="s">
        <v>20</v>
      </c>
      <c r="N76" s="4" t="s">
        <v>21</v>
      </c>
      <c r="O76" s="4" t="s">
        <v>22</v>
      </c>
      <c r="P76" s="4" t="s">
        <v>23</v>
      </c>
      <c r="Q76" s="4" t="s">
        <v>24</v>
      </c>
    </row>
    <row r="77" spans="1:17" s="1" customFormat="1" ht="15" thickBot="1">
      <c r="A77" s="8">
        <v>41114</v>
      </c>
      <c r="B77" s="5">
        <v>7</v>
      </c>
      <c r="C77" s="5" t="s">
        <v>30</v>
      </c>
      <c r="D77" s="5">
        <v>1</v>
      </c>
      <c r="E77" s="15">
        <v>10.4</v>
      </c>
      <c r="F77" s="15">
        <v>11.1</v>
      </c>
      <c r="G77" s="15">
        <v>11.8</v>
      </c>
      <c r="H77" s="15">
        <v>12.2</v>
      </c>
      <c r="I77" s="15">
        <v>12.2</v>
      </c>
      <c r="J77" s="15">
        <v>11.1</v>
      </c>
      <c r="K77" s="15">
        <v>12.5</v>
      </c>
      <c r="L77" s="15">
        <v>13.6</v>
      </c>
      <c r="M77" s="15">
        <v>9.7</v>
      </c>
      <c r="N77" s="15">
        <v>8.7</v>
      </c>
      <c r="O77" s="15">
        <v>10.5</v>
      </c>
      <c r="P77" s="15">
        <v>10.4</v>
      </c>
      <c r="Q77" s="15">
        <f>AVERAGE(E77:P77)</f>
        <v>11.183333333333332</v>
      </c>
    </row>
    <row r="78" spans="1:17" s="1" customFormat="1" ht="15" thickBot="1">
      <c r="A78" s="8">
        <v>41114</v>
      </c>
      <c r="B78" s="5">
        <v>7</v>
      </c>
      <c r="C78" s="5" t="s">
        <v>26</v>
      </c>
      <c r="D78" s="5">
        <v>98</v>
      </c>
      <c r="E78" s="15">
        <v>30</v>
      </c>
      <c r="F78" s="15">
        <v>30</v>
      </c>
      <c r="G78" s="15">
        <v>30</v>
      </c>
      <c r="H78" s="15">
        <v>30</v>
      </c>
      <c r="I78" s="15">
        <v>30</v>
      </c>
      <c r="J78" s="15">
        <v>30</v>
      </c>
      <c r="K78" s="15">
        <v>30</v>
      </c>
      <c r="L78" s="15">
        <v>30</v>
      </c>
      <c r="M78" s="15">
        <v>30</v>
      </c>
      <c r="N78" s="15">
        <v>30</v>
      </c>
      <c r="O78" s="15">
        <v>30</v>
      </c>
      <c r="P78" s="15">
        <v>30</v>
      </c>
      <c r="Q78" s="15">
        <v>30</v>
      </c>
    </row>
    <row r="79" spans="1:17" s="1" customFormat="1" ht="15" thickBot="1">
      <c r="A79" s="8"/>
      <c r="B79" s="5"/>
      <c r="C79" s="5"/>
      <c r="D79" s="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1:17" s="1" customFormat="1" ht="15" thickBot="1">
      <c r="A80" s="8"/>
      <c r="B80" s="5"/>
      <c r="C80" s="5"/>
      <c r="D80" s="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1:17" s="1" customFormat="1" ht="15" thickBot="1">
      <c r="A81" s="9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</row>
    <row r="82" spans="1:17" s="1" customFormat="1" ht="15" thickBot="1">
      <c r="A82" s="10" t="s">
        <v>11</v>
      </c>
      <c r="B82" s="4" t="s">
        <v>41</v>
      </c>
      <c r="C82" s="4" t="s">
        <v>8</v>
      </c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</row>
    <row r="83" spans="1:17" s="1" customFormat="1" ht="15" thickBot="1">
      <c r="A83" s="8">
        <v>8</v>
      </c>
      <c r="B83" s="5" t="s">
        <v>36</v>
      </c>
      <c r="C83" s="5" t="s">
        <v>37</v>
      </c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</row>
    <row r="84" spans="1:17" s="1" customFormat="1" ht="15" thickBot="1">
      <c r="A84" s="9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</row>
    <row r="85" spans="1:17" s="1" customFormat="1" ht="15" thickBot="1">
      <c r="A85" s="10" t="s">
        <v>3</v>
      </c>
      <c r="B85" s="4" t="s">
        <v>11</v>
      </c>
      <c r="C85" s="4" t="s">
        <v>39</v>
      </c>
      <c r="D85" s="4" t="s">
        <v>40</v>
      </c>
      <c r="E85" s="4" t="s">
        <v>12</v>
      </c>
      <c r="F85" s="4" t="s">
        <v>13</v>
      </c>
      <c r="G85" s="4" t="s">
        <v>14</v>
      </c>
      <c r="H85" s="4" t="s">
        <v>15</v>
      </c>
      <c r="I85" s="4" t="s">
        <v>16</v>
      </c>
      <c r="J85" s="4" t="s">
        <v>17</v>
      </c>
      <c r="K85" s="4" t="s">
        <v>18</v>
      </c>
      <c r="L85" s="4" t="s">
        <v>19</v>
      </c>
      <c r="M85" s="4" t="s">
        <v>20</v>
      </c>
      <c r="N85" s="4" t="s">
        <v>21</v>
      </c>
      <c r="O85" s="4" t="s">
        <v>22</v>
      </c>
      <c r="P85" s="4" t="s">
        <v>23</v>
      </c>
      <c r="Q85" s="4" t="s">
        <v>24</v>
      </c>
    </row>
    <row r="86" spans="1:17" s="1" customFormat="1" ht="15" thickBot="1">
      <c r="A86" s="8"/>
      <c r="B86" s="5">
        <v>8</v>
      </c>
      <c r="C86" s="5" t="s">
        <v>25</v>
      </c>
      <c r="D86" s="5">
        <v>4</v>
      </c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</row>
    <row r="87" spans="1:17" s="1" customFormat="1" ht="15" thickBot="1">
      <c r="A87" s="8"/>
      <c r="B87" s="5"/>
      <c r="C87" s="5"/>
      <c r="D87" s="5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</row>
    <row r="88" spans="1:17" s="1" customFormat="1" ht="15" thickBot="1">
      <c r="A88" s="8"/>
      <c r="B88" s="5"/>
      <c r="C88" s="5"/>
      <c r="D88" s="5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</row>
    <row r="89" spans="1:17" s="1" customFormat="1" ht="15" thickBot="1">
      <c r="A89" s="8"/>
      <c r="B89" s="5"/>
      <c r="C89" s="5"/>
      <c r="D89" s="5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</row>
    <row r="90" spans="1:17" s="1" customFormat="1" ht="14.25">
      <c r="A90" s="12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</row>
    <row r="91" spans="1:17" s="1" customFormat="1" ht="14.25">
      <c r="A91" s="9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</row>
    <row r="92" spans="1:17" s="1" customFormat="1" ht="17.25">
      <c r="A92" s="29" t="s">
        <v>43</v>
      </c>
      <c r="B92" s="30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</row>
    <row r="93" spans="1:17" s="1" customFormat="1" ht="14.25">
      <c r="A93" s="9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</row>
    <row r="94" spans="1:17" s="1" customFormat="1" ht="15" thickBot="1">
      <c r="A94" s="9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</row>
    <row r="95" spans="1:17" s="1" customFormat="1" ht="15" thickBot="1">
      <c r="A95" s="10" t="s">
        <v>11</v>
      </c>
      <c r="B95" s="4" t="s">
        <v>41</v>
      </c>
      <c r="C95" s="4" t="s">
        <v>8</v>
      </c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</row>
    <row r="96" spans="1:17" s="1" customFormat="1" ht="15" thickBot="1">
      <c r="A96" s="8"/>
      <c r="B96" s="5"/>
      <c r="C96" s="5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</row>
    <row r="97" spans="1:17" s="1" customFormat="1" ht="15" thickBot="1">
      <c r="A97" s="9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</row>
    <row r="98" spans="1:17" s="1" customFormat="1" ht="15" thickBot="1">
      <c r="A98" s="10" t="s">
        <v>3</v>
      </c>
      <c r="B98" s="4" t="s">
        <v>11</v>
      </c>
      <c r="C98" s="4" t="s">
        <v>39</v>
      </c>
      <c r="D98" s="4" t="s">
        <v>40</v>
      </c>
      <c r="E98" s="4" t="s">
        <v>12</v>
      </c>
      <c r="F98" s="4" t="s">
        <v>13</v>
      </c>
      <c r="G98" s="4" t="s">
        <v>14</v>
      </c>
      <c r="H98" s="4" t="s">
        <v>15</v>
      </c>
      <c r="I98" s="4" t="s">
        <v>16</v>
      </c>
      <c r="J98" s="4" t="s">
        <v>17</v>
      </c>
      <c r="K98" s="4" t="s">
        <v>18</v>
      </c>
      <c r="L98" s="4" t="s">
        <v>19</v>
      </c>
      <c r="M98" s="4" t="s">
        <v>20</v>
      </c>
      <c r="N98" s="4" t="s">
        <v>21</v>
      </c>
      <c r="O98" s="4" t="s">
        <v>22</v>
      </c>
      <c r="P98" s="4" t="s">
        <v>23</v>
      </c>
      <c r="Q98" s="4" t="s">
        <v>24</v>
      </c>
    </row>
    <row r="99" spans="1:17" s="1" customFormat="1" ht="15" thickBot="1">
      <c r="A99" s="8"/>
      <c r="B99" s="5"/>
      <c r="C99" s="5"/>
      <c r="D99" s="5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</row>
    <row r="100" spans="1:17" s="1" customFormat="1" ht="15" thickBot="1">
      <c r="A100" s="8"/>
      <c r="B100" s="5"/>
      <c r="C100" s="5"/>
      <c r="D100" s="5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</row>
    <row r="101" spans="1:17" s="1" customFormat="1" ht="15" thickBot="1">
      <c r="A101" s="8"/>
      <c r="B101" s="5"/>
      <c r="C101" s="5"/>
      <c r="D101" s="5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</row>
    <row r="102" spans="1:17" s="1" customFormat="1" ht="15" thickBot="1">
      <c r="A102" s="8"/>
      <c r="B102" s="5"/>
      <c r="C102" s="5"/>
      <c r="D102" s="5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 spans="1:17" s="1" customFormat="1" ht="15" thickBot="1">
      <c r="A103" s="9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</row>
    <row r="104" spans="1:17" s="1" customFormat="1" ht="15" thickBot="1">
      <c r="A104" s="10" t="s">
        <v>11</v>
      </c>
      <c r="B104" s="4" t="s">
        <v>41</v>
      </c>
      <c r="C104" s="4" t="s">
        <v>8</v>
      </c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</row>
    <row r="105" spans="1:17" s="1" customFormat="1" ht="15" thickBot="1">
      <c r="A105" s="8"/>
      <c r="B105" s="5"/>
      <c r="C105" s="5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</row>
    <row r="106" spans="1:17" s="1" customFormat="1" ht="15" thickBot="1">
      <c r="A106" s="9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</row>
    <row r="107" spans="1:17" s="1" customFormat="1" ht="15" thickBot="1">
      <c r="A107" s="10" t="s">
        <v>3</v>
      </c>
      <c r="B107" s="4" t="s">
        <v>11</v>
      </c>
      <c r="C107" s="4" t="s">
        <v>39</v>
      </c>
      <c r="D107" s="4" t="s">
        <v>40</v>
      </c>
      <c r="E107" s="4" t="s">
        <v>12</v>
      </c>
      <c r="F107" s="4" t="s">
        <v>13</v>
      </c>
      <c r="G107" s="4" t="s">
        <v>14</v>
      </c>
      <c r="H107" s="4" t="s">
        <v>15</v>
      </c>
      <c r="I107" s="4" t="s">
        <v>16</v>
      </c>
      <c r="J107" s="4" t="s">
        <v>17</v>
      </c>
      <c r="K107" s="4" t="s">
        <v>18</v>
      </c>
      <c r="L107" s="4" t="s">
        <v>19</v>
      </c>
      <c r="M107" s="4" t="s">
        <v>20</v>
      </c>
      <c r="N107" s="4" t="s">
        <v>21</v>
      </c>
      <c r="O107" s="4" t="s">
        <v>22</v>
      </c>
      <c r="P107" s="4" t="s">
        <v>23</v>
      </c>
      <c r="Q107" s="4" t="s">
        <v>24</v>
      </c>
    </row>
    <row r="108" spans="1:17" s="1" customFormat="1" ht="15" thickBot="1">
      <c r="A108" s="8"/>
      <c r="B108" s="5"/>
      <c r="C108" s="5"/>
      <c r="D108" s="5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 spans="1:17" s="1" customFormat="1" ht="15" thickBot="1">
      <c r="A109" s="8"/>
      <c r="B109" s="5"/>
      <c r="C109" s="5"/>
      <c r="D109" s="5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</row>
    <row r="110" spans="1:17" s="1" customFormat="1" ht="15" thickBot="1">
      <c r="A110" s="8"/>
      <c r="B110" s="5"/>
      <c r="C110" s="5"/>
      <c r="D110" s="5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 spans="1:17" s="1" customFormat="1" ht="15" thickBot="1">
      <c r="A111" s="8"/>
      <c r="B111" s="5"/>
      <c r="C111" s="5"/>
      <c r="D111" s="5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 spans="1:17" s="1" customFormat="1" ht="15" thickBot="1">
      <c r="A112" s="9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</row>
    <row r="113" spans="1:17" s="1" customFormat="1" ht="15" thickBot="1">
      <c r="A113" s="10" t="s">
        <v>11</v>
      </c>
      <c r="B113" s="4" t="s">
        <v>41</v>
      </c>
      <c r="C113" s="4" t="s">
        <v>8</v>
      </c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</row>
    <row r="114" spans="1:17" s="1" customFormat="1" ht="15" thickBot="1">
      <c r="A114" s="8"/>
      <c r="B114" s="5"/>
      <c r="C114" s="5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</row>
    <row r="115" spans="1:17" s="1" customFormat="1" ht="15" thickBot="1">
      <c r="A115" s="9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</row>
    <row r="116" spans="1:17" s="1" customFormat="1" ht="15" thickBot="1">
      <c r="A116" s="10" t="s">
        <v>3</v>
      </c>
      <c r="B116" s="4" t="s">
        <v>11</v>
      </c>
      <c r="C116" s="4" t="s">
        <v>39</v>
      </c>
      <c r="D116" s="4" t="s">
        <v>40</v>
      </c>
      <c r="E116" s="4" t="s">
        <v>12</v>
      </c>
      <c r="F116" s="4" t="s">
        <v>13</v>
      </c>
      <c r="G116" s="4" t="s">
        <v>14</v>
      </c>
      <c r="H116" s="4" t="s">
        <v>15</v>
      </c>
      <c r="I116" s="4" t="s">
        <v>16</v>
      </c>
      <c r="J116" s="4" t="s">
        <v>17</v>
      </c>
      <c r="K116" s="4" t="s">
        <v>18</v>
      </c>
      <c r="L116" s="4" t="s">
        <v>19</v>
      </c>
      <c r="M116" s="4" t="s">
        <v>20</v>
      </c>
      <c r="N116" s="4" t="s">
        <v>21</v>
      </c>
      <c r="O116" s="4" t="s">
        <v>22</v>
      </c>
      <c r="P116" s="4" t="s">
        <v>23</v>
      </c>
      <c r="Q116" s="4" t="s">
        <v>24</v>
      </c>
    </row>
    <row r="117" spans="1:17" s="1" customFormat="1" ht="15" thickBot="1">
      <c r="A117" s="8"/>
      <c r="B117" s="5"/>
      <c r="C117" s="5"/>
      <c r="D117" s="5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1:17" s="1" customFormat="1" ht="15" thickBot="1">
      <c r="A118" s="8"/>
      <c r="B118" s="5"/>
      <c r="C118" s="5"/>
      <c r="D118" s="5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</row>
    <row r="119" spans="1:17" s="1" customFormat="1" ht="15" thickBot="1">
      <c r="A119" s="8"/>
      <c r="B119" s="5"/>
      <c r="C119" s="5"/>
      <c r="D119" s="5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</row>
    <row r="120" spans="1:17" s="1" customFormat="1" ht="15" thickBot="1">
      <c r="A120" s="8"/>
      <c r="B120" s="5"/>
      <c r="C120" s="5"/>
      <c r="D120" s="5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 spans="1:17" s="1" customFormat="1" ht="15" thickBot="1">
      <c r="A121" s="9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</row>
    <row r="122" spans="1:17" s="1" customFormat="1" ht="15" thickBot="1">
      <c r="A122" s="10" t="s">
        <v>11</v>
      </c>
      <c r="B122" s="4" t="s">
        <v>41</v>
      </c>
      <c r="C122" s="4" t="s">
        <v>8</v>
      </c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</row>
    <row r="123" spans="1:17" s="1" customFormat="1" ht="15" thickBot="1">
      <c r="A123" s="8"/>
      <c r="B123" s="5"/>
      <c r="C123" s="5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</row>
    <row r="124" spans="1:17" s="1" customFormat="1" ht="15" thickBot="1">
      <c r="A124" s="9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</row>
    <row r="125" spans="1:17" s="1" customFormat="1" ht="15" thickBot="1">
      <c r="A125" s="10" t="s">
        <v>3</v>
      </c>
      <c r="B125" s="4" t="s">
        <v>11</v>
      </c>
      <c r="C125" s="4" t="s">
        <v>39</v>
      </c>
      <c r="D125" s="4" t="s">
        <v>40</v>
      </c>
      <c r="E125" s="4" t="s">
        <v>12</v>
      </c>
      <c r="F125" s="4" t="s">
        <v>13</v>
      </c>
      <c r="G125" s="4" t="s">
        <v>14</v>
      </c>
      <c r="H125" s="4" t="s">
        <v>15</v>
      </c>
      <c r="I125" s="4" t="s">
        <v>16</v>
      </c>
      <c r="J125" s="4" t="s">
        <v>17</v>
      </c>
      <c r="K125" s="4" t="s">
        <v>18</v>
      </c>
      <c r="L125" s="4" t="s">
        <v>19</v>
      </c>
      <c r="M125" s="4" t="s">
        <v>20</v>
      </c>
      <c r="N125" s="4" t="s">
        <v>21</v>
      </c>
      <c r="O125" s="4" t="s">
        <v>22</v>
      </c>
      <c r="P125" s="4" t="s">
        <v>23</v>
      </c>
      <c r="Q125" s="4" t="s">
        <v>24</v>
      </c>
    </row>
    <row r="126" spans="1:17" s="1" customFormat="1" ht="15" thickBot="1">
      <c r="A126" s="8"/>
      <c r="B126" s="5"/>
      <c r="C126" s="5"/>
      <c r="D126" s="5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</row>
    <row r="127" spans="1:17" s="1" customFormat="1" ht="15" thickBot="1">
      <c r="A127" s="8"/>
      <c r="B127" s="5"/>
      <c r="C127" s="5"/>
      <c r="D127" s="5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</row>
    <row r="128" spans="1:17" s="1" customFormat="1" ht="15" thickBot="1">
      <c r="A128" s="8"/>
      <c r="B128" s="5"/>
      <c r="C128" s="5"/>
      <c r="D128" s="5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</row>
    <row r="129" spans="1:17" s="1" customFormat="1" ht="15" thickBot="1">
      <c r="A129" s="8"/>
      <c r="B129" s="5"/>
      <c r="C129" s="5"/>
      <c r="D129" s="5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</row>
    <row r="130" spans="1:17" s="1" customFormat="1" ht="15" thickBot="1">
      <c r="A130" s="9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</row>
    <row r="131" spans="1:17" s="1" customFormat="1" ht="15" thickBot="1">
      <c r="A131" s="10" t="s">
        <v>11</v>
      </c>
      <c r="B131" s="4" t="s">
        <v>41</v>
      </c>
      <c r="C131" s="4" t="s">
        <v>8</v>
      </c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</row>
    <row r="132" spans="1:17" s="1" customFormat="1" ht="15" thickBot="1">
      <c r="A132" s="8"/>
      <c r="B132" s="5"/>
      <c r="C132" s="5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</row>
    <row r="133" spans="1:17" s="1" customFormat="1" ht="15" thickBot="1">
      <c r="A133" s="9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</row>
    <row r="134" spans="1:17" s="1" customFormat="1" ht="15" thickBot="1">
      <c r="A134" s="10" t="s">
        <v>3</v>
      </c>
      <c r="B134" s="4" t="s">
        <v>11</v>
      </c>
      <c r="C134" s="4" t="s">
        <v>39</v>
      </c>
      <c r="D134" s="4" t="s">
        <v>40</v>
      </c>
      <c r="E134" s="4" t="s">
        <v>12</v>
      </c>
      <c r="F134" s="4" t="s">
        <v>13</v>
      </c>
      <c r="G134" s="4" t="s">
        <v>14</v>
      </c>
      <c r="H134" s="4" t="s">
        <v>15</v>
      </c>
      <c r="I134" s="4" t="s">
        <v>16</v>
      </c>
      <c r="J134" s="4" t="s">
        <v>17</v>
      </c>
      <c r="K134" s="4" t="s">
        <v>18</v>
      </c>
      <c r="L134" s="4" t="s">
        <v>19</v>
      </c>
      <c r="M134" s="4" t="s">
        <v>20</v>
      </c>
      <c r="N134" s="4" t="s">
        <v>21</v>
      </c>
      <c r="O134" s="4" t="s">
        <v>22</v>
      </c>
      <c r="P134" s="4" t="s">
        <v>23</v>
      </c>
      <c r="Q134" s="4" t="s">
        <v>24</v>
      </c>
    </row>
    <row r="135" spans="1:17" s="1" customFormat="1" ht="15" thickBot="1">
      <c r="A135" s="8"/>
      <c r="B135" s="5"/>
      <c r="C135" s="5"/>
      <c r="D135" s="5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</row>
    <row r="136" spans="1:17" s="1" customFormat="1" ht="15" thickBot="1">
      <c r="A136" s="8"/>
      <c r="B136" s="5"/>
      <c r="C136" s="5"/>
      <c r="D136" s="5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</row>
    <row r="137" spans="1:17" s="1" customFormat="1" ht="15" thickBot="1">
      <c r="A137" s="8"/>
      <c r="B137" s="5"/>
      <c r="C137" s="5"/>
      <c r="D137" s="5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</row>
    <row r="138" spans="1:17" s="1" customFormat="1" ht="15" thickBot="1">
      <c r="A138" s="8"/>
      <c r="B138" s="5"/>
      <c r="C138" s="5"/>
      <c r="D138" s="5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</row>
    <row r="139" spans="1:17" s="1" customFormat="1" ht="15" thickBot="1">
      <c r="A139" s="9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</row>
    <row r="140" spans="1:17" s="1" customFormat="1" ht="15" thickBot="1">
      <c r="A140" s="10" t="s">
        <v>11</v>
      </c>
      <c r="B140" s="4" t="s">
        <v>41</v>
      </c>
      <c r="C140" s="4" t="s">
        <v>8</v>
      </c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</row>
    <row r="141" spans="1:17" s="1" customFormat="1" ht="15" thickBot="1">
      <c r="A141" s="8"/>
      <c r="B141" s="5"/>
      <c r="C141" s="5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</row>
    <row r="142" spans="1:17" s="1" customFormat="1" ht="15" thickBot="1">
      <c r="A142" s="9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</row>
    <row r="143" spans="1:17" s="1" customFormat="1" ht="15" thickBot="1">
      <c r="A143" s="10" t="s">
        <v>3</v>
      </c>
      <c r="B143" s="4" t="s">
        <v>11</v>
      </c>
      <c r="C143" s="4" t="s">
        <v>39</v>
      </c>
      <c r="D143" s="4" t="s">
        <v>40</v>
      </c>
      <c r="E143" s="4" t="s">
        <v>12</v>
      </c>
      <c r="F143" s="4" t="s">
        <v>13</v>
      </c>
      <c r="G143" s="4" t="s">
        <v>14</v>
      </c>
      <c r="H143" s="4" t="s">
        <v>15</v>
      </c>
      <c r="I143" s="4" t="s">
        <v>16</v>
      </c>
      <c r="J143" s="4" t="s">
        <v>17</v>
      </c>
      <c r="K143" s="4" t="s">
        <v>18</v>
      </c>
      <c r="L143" s="4" t="s">
        <v>19</v>
      </c>
      <c r="M143" s="4" t="s">
        <v>20</v>
      </c>
      <c r="N143" s="4" t="s">
        <v>21</v>
      </c>
      <c r="O143" s="4" t="s">
        <v>22</v>
      </c>
      <c r="P143" s="4" t="s">
        <v>23</v>
      </c>
      <c r="Q143" s="4" t="s">
        <v>24</v>
      </c>
    </row>
    <row r="144" spans="1:17" s="1" customFormat="1" ht="15" thickBot="1">
      <c r="A144" s="8"/>
      <c r="B144" s="5"/>
      <c r="C144" s="5"/>
      <c r="D144" s="5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</row>
    <row r="145" spans="1:17" s="1" customFormat="1" ht="15" thickBot="1">
      <c r="A145" s="8"/>
      <c r="B145" s="5"/>
      <c r="C145" s="5"/>
      <c r="D145" s="5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</row>
    <row r="146" spans="1:17" s="1" customFormat="1" ht="15" thickBot="1">
      <c r="A146" s="8"/>
      <c r="B146" s="5"/>
      <c r="C146" s="5"/>
      <c r="D146" s="5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</row>
    <row r="147" spans="1:17" s="1" customFormat="1" ht="15" thickBot="1">
      <c r="A147" s="8"/>
      <c r="B147" s="5"/>
      <c r="C147" s="5"/>
      <c r="D147" s="5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</row>
    <row r="148" spans="1:17" s="1" customFormat="1" ht="15" thickBot="1">
      <c r="A148" s="9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</row>
    <row r="149" spans="1:17" s="1" customFormat="1" ht="15" thickBot="1">
      <c r="A149" s="10" t="s">
        <v>11</v>
      </c>
      <c r="B149" s="4" t="s">
        <v>41</v>
      </c>
      <c r="C149" s="4" t="s">
        <v>8</v>
      </c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</row>
    <row r="150" spans="1:17" s="1" customFormat="1" ht="15" thickBot="1">
      <c r="A150" s="8"/>
      <c r="B150" s="5"/>
      <c r="C150" s="5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</row>
    <row r="151" spans="1:17" s="1" customFormat="1" ht="15" thickBot="1">
      <c r="A151" s="9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</row>
    <row r="152" spans="1:17" s="1" customFormat="1" ht="15" thickBot="1">
      <c r="A152" s="10" t="s">
        <v>3</v>
      </c>
      <c r="B152" s="4" t="s">
        <v>11</v>
      </c>
      <c r="C152" s="4" t="s">
        <v>39</v>
      </c>
      <c r="D152" s="4" t="s">
        <v>40</v>
      </c>
      <c r="E152" s="4" t="s">
        <v>12</v>
      </c>
      <c r="F152" s="4" t="s">
        <v>13</v>
      </c>
      <c r="G152" s="4" t="s">
        <v>14</v>
      </c>
      <c r="H152" s="4" t="s">
        <v>15</v>
      </c>
      <c r="I152" s="4" t="s">
        <v>16</v>
      </c>
      <c r="J152" s="4" t="s">
        <v>17</v>
      </c>
      <c r="K152" s="4" t="s">
        <v>18</v>
      </c>
      <c r="L152" s="4" t="s">
        <v>19</v>
      </c>
      <c r="M152" s="4" t="s">
        <v>20</v>
      </c>
      <c r="N152" s="4" t="s">
        <v>21</v>
      </c>
      <c r="O152" s="4" t="s">
        <v>22</v>
      </c>
      <c r="P152" s="4" t="s">
        <v>23</v>
      </c>
      <c r="Q152" s="4" t="s">
        <v>24</v>
      </c>
    </row>
    <row r="153" spans="1:17" s="1" customFormat="1" ht="15" thickBot="1">
      <c r="A153" s="8"/>
      <c r="B153" s="5"/>
      <c r="C153" s="5"/>
      <c r="D153" s="5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</row>
    <row r="154" spans="1:17" s="1" customFormat="1" ht="15" thickBot="1">
      <c r="A154" s="8"/>
      <c r="B154" s="5"/>
      <c r="C154" s="5"/>
      <c r="D154" s="5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</row>
    <row r="155" spans="1:17" s="1" customFormat="1" ht="15" thickBot="1">
      <c r="A155" s="8"/>
      <c r="B155" s="5"/>
      <c r="C155" s="5"/>
      <c r="D155" s="5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</row>
    <row r="156" spans="1:17" s="1" customFormat="1" ht="15" thickBot="1">
      <c r="A156" s="8"/>
      <c r="B156" s="5"/>
      <c r="C156" s="5"/>
      <c r="D156" s="5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</row>
    <row r="157" spans="1:17" s="1" customFormat="1" ht="15" thickBot="1">
      <c r="A157" s="9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</row>
    <row r="158" spans="1:17" s="1" customFormat="1" ht="15" thickBot="1">
      <c r="A158" s="10" t="s">
        <v>11</v>
      </c>
      <c r="B158" s="4" t="s">
        <v>41</v>
      </c>
      <c r="C158" s="4" t="s">
        <v>8</v>
      </c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</row>
    <row r="159" spans="1:17" s="1" customFormat="1" ht="15" thickBot="1">
      <c r="A159" s="8"/>
      <c r="B159" s="5"/>
      <c r="C159" s="5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</row>
    <row r="160" spans="1:17" s="1" customFormat="1" ht="15" thickBot="1">
      <c r="A160" s="9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</row>
    <row r="161" spans="1:17" s="1" customFormat="1" ht="15" thickBot="1">
      <c r="A161" s="10" t="s">
        <v>3</v>
      </c>
      <c r="B161" s="4" t="s">
        <v>11</v>
      </c>
      <c r="C161" s="4" t="s">
        <v>39</v>
      </c>
      <c r="D161" s="4" t="s">
        <v>40</v>
      </c>
      <c r="E161" s="4" t="s">
        <v>12</v>
      </c>
      <c r="F161" s="4" t="s">
        <v>13</v>
      </c>
      <c r="G161" s="4" t="s">
        <v>14</v>
      </c>
      <c r="H161" s="4" t="s">
        <v>15</v>
      </c>
      <c r="I161" s="4" t="s">
        <v>16</v>
      </c>
      <c r="J161" s="4" t="s">
        <v>17</v>
      </c>
      <c r="K161" s="4" t="s">
        <v>18</v>
      </c>
      <c r="L161" s="4" t="s">
        <v>19</v>
      </c>
      <c r="M161" s="4" t="s">
        <v>20</v>
      </c>
      <c r="N161" s="4" t="s">
        <v>21</v>
      </c>
      <c r="O161" s="4" t="s">
        <v>22</v>
      </c>
      <c r="P161" s="4" t="s">
        <v>23</v>
      </c>
      <c r="Q161" s="4" t="s">
        <v>24</v>
      </c>
    </row>
    <row r="162" spans="1:17" s="1" customFormat="1" ht="15" thickBot="1">
      <c r="A162" s="8"/>
      <c r="B162" s="5"/>
      <c r="C162" s="5"/>
      <c r="D162" s="5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</row>
    <row r="163" spans="1:17" s="1" customFormat="1" ht="15" thickBot="1">
      <c r="A163" s="8"/>
      <c r="B163" s="5"/>
      <c r="C163" s="5"/>
      <c r="D163" s="5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</row>
    <row r="164" spans="1:17" s="1" customFormat="1" ht="15" thickBot="1">
      <c r="A164" s="8"/>
      <c r="B164" s="5"/>
      <c r="C164" s="5"/>
      <c r="D164" s="5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</row>
    <row r="165" spans="1:17" ht="14.25" thickBot="1">
      <c r="A165" s="17"/>
      <c r="B165" s="18"/>
      <c r="C165" s="18"/>
      <c r="D165" s="18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</row>
  </sheetData>
  <sheetProtection/>
  <mergeCells count="6">
    <mergeCell ref="A1:B1"/>
    <mergeCell ref="A2:B2"/>
    <mergeCell ref="A4:B4"/>
    <mergeCell ref="A12:B12"/>
    <mergeCell ref="A16:B16"/>
    <mergeCell ref="A92:B9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65"/>
  <sheetViews>
    <sheetView zoomScalePageLayoutView="0" workbookViewId="0" topLeftCell="A1">
      <selection activeCell="A12" sqref="A12:B12"/>
    </sheetView>
  </sheetViews>
  <sheetFormatPr defaultColWidth="9.140625" defaultRowHeight="15"/>
  <cols>
    <col min="1" max="1" width="18.7109375" style="3" customWidth="1"/>
    <col min="2" max="2" width="65.7109375" style="2" customWidth="1"/>
    <col min="3" max="3" width="19.7109375" style="2" customWidth="1"/>
    <col min="4" max="4" width="18.7109375" style="2" customWidth="1"/>
    <col min="5" max="17" width="11.7109375" style="2" customWidth="1"/>
  </cols>
  <sheetData>
    <row r="1" spans="1:17" s="1" customFormat="1" ht="17.25">
      <c r="A1" s="29" t="s">
        <v>45</v>
      </c>
      <c r="B1" s="30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1" customFormat="1" ht="17.25">
      <c r="A2" s="29" t="s">
        <v>44</v>
      </c>
      <c r="B2" s="30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1" customFormat="1" ht="14.25">
      <c r="A3" s="9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s="1" customFormat="1" ht="17.25">
      <c r="A4" s="29" t="s">
        <v>0</v>
      </c>
      <c r="B4" s="30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s="1" customFormat="1" ht="15" thickBot="1">
      <c r="A5" s="9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s="1" customFormat="1" ht="15" thickBot="1">
      <c r="A6" s="10" t="s">
        <v>1</v>
      </c>
      <c r="B6" s="5" t="s">
        <v>48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s="1" customFormat="1" ht="15" thickBot="1">
      <c r="A7" s="10" t="s">
        <v>2</v>
      </c>
      <c r="B7" s="5" t="s">
        <v>60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s="1" customFormat="1" ht="15" thickBot="1">
      <c r="A8" s="9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6"/>
    </row>
    <row r="9" spans="1:17" s="1" customFormat="1" ht="15" thickBot="1">
      <c r="A9" s="10" t="s">
        <v>3</v>
      </c>
      <c r="B9" s="4" t="s">
        <v>4</v>
      </c>
      <c r="C9" s="4" t="s">
        <v>5</v>
      </c>
      <c r="D9" s="4" t="s">
        <v>6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6"/>
    </row>
    <row r="10" spans="1:17" s="1" customFormat="1" ht="15" thickBot="1">
      <c r="A10" s="8">
        <v>41112</v>
      </c>
      <c r="B10" s="5" t="s">
        <v>93</v>
      </c>
      <c r="C10" s="5" t="s">
        <v>94</v>
      </c>
      <c r="D10" s="11">
        <v>2093.35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6"/>
      <c r="P10" s="6"/>
      <c r="Q10" s="6"/>
    </row>
    <row r="11" spans="1:17" s="1" customFormat="1" ht="15" thickBot="1">
      <c r="A11" s="9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s="1" customFormat="1" ht="15" thickBot="1">
      <c r="A12" s="31" t="s">
        <v>7</v>
      </c>
      <c r="B12" s="32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s="1" customFormat="1" ht="15" thickBot="1">
      <c r="A13" s="8" t="s">
        <v>38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s="1" customFormat="1" ht="14.25">
      <c r="A14" s="12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s="1" customFormat="1" ht="14.25">
      <c r="A15" s="9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s="1" customFormat="1" ht="17.25">
      <c r="A16" s="29" t="s">
        <v>42</v>
      </c>
      <c r="B16" s="3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s="1" customFormat="1" ht="17.25">
      <c r="A17" s="22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s="1" customFormat="1" ht="15" thickBot="1">
      <c r="A18" s="9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s="1" customFormat="1" ht="15" thickBot="1">
      <c r="A19" s="10" t="s">
        <v>11</v>
      </c>
      <c r="B19" s="4" t="s">
        <v>41</v>
      </c>
      <c r="C19" s="4" t="s">
        <v>8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s="1" customFormat="1" ht="15" thickBot="1">
      <c r="A20" s="8">
        <v>1</v>
      </c>
      <c r="B20" s="5" t="s">
        <v>9</v>
      </c>
      <c r="C20" s="5" t="s">
        <v>10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s="1" customFormat="1" ht="15" thickBot="1">
      <c r="A21" s="9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s="1" customFormat="1" ht="15" thickBot="1">
      <c r="A22" s="10" t="s">
        <v>3</v>
      </c>
      <c r="B22" s="4" t="s">
        <v>11</v>
      </c>
      <c r="C22" s="4" t="s">
        <v>39</v>
      </c>
      <c r="D22" s="4" t="s">
        <v>40</v>
      </c>
      <c r="E22" s="4" t="s">
        <v>12</v>
      </c>
      <c r="F22" s="4" t="s">
        <v>13</v>
      </c>
      <c r="G22" s="4" t="s">
        <v>14</v>
      </c>
      <c r="H22" s="4" t="s">
        <v>15</v>
      </c>
      <c r="I22" s="4" t="s">
        <v>16</v>
      </c>
      <c r="J22" s="4" t="s">
        <v>17</v>
      </c>
      <c r="K22" s="4" t="s">
        <v>18</v>
      </c>
      <c r="L22" s="4" t="s">
        <v>19</v>
      </c>
      <c r="M22" s="4" t="s">
        <v>20</v>
      </c>
      <c r="N22" s="4" t="s">
        <v>21</v>
      </c>
      <c r="O22" s="4" t="s">
        <v>22</v>
      </c>
      <c r="P22" s="4" t="s">
        <v>23</v>
      </c>
      <c r="Q22" s="4" t="s">
        <v>24</v>
      </c>
    </row>
    <row r="23" spans="1:17" s="1" customFormat="1" ht="15" thickBot="1">
      <c r="A23" s="8">
        <v>41112</v>
      </c>
      <c r="B23" s="5">
        <v>1</v>
      </c>
      <c r="C23" s="5" t="s">
        <v>25</v>
      </c>
      <c r="D23" s="5">
        <v>4</v>
      </c>
      <c r="E23" s="14">
        <v>16.5</v>
      </c>
      <c r="F23" s="14">
        <v>21.5</v>
      </c>
      <c r="G23" s="14">
        <v>50.2</v>
      </c>
      <c r="H23" s="14">
        <v>48.3</v>
      </c>
      <c r="I23" s="14">
        <v>27.1</v>
      </c>
      <c r="J23" s="14">
        <v>7.5</v>
      </c>
      <c r="K23" s="14">
        <v>15.8</v>
      </c>
      <c r="L23" s="14">
        <v>25</v>
      </c>
      <c r="M23" s="14">
        <v>4.2</v>
      </c>
      <c r="N23" s="14">
        <v>3.9</v>
      </c>
      <c r="O23" s="14">
        <v>4.7</v>
      </c>
      <c r="P23" s="14">
        <v>4.7</v>
      </c>
      <c r="Q23" s="14">
        <f>SUM(E23:P23)</f>
        <v>229.39999999999998</v>
      </c>
    </row>
    <row r="24" spans="1:17" s="1" customFormat="1" ht="15" thickBot="1">
      <c r="A24" s="8">
        <v>41112</v>
      </c>
      <c r="B24" s="5">
        <v>1</v>
      </c>
      <c r="C24" s="5" t="s">
        <v>26</v>
      </c>
      <c r="D24" s="5">
        <v>98</v>
      </c>
      <c r="E24" s="14">
        <v>30</v>
      </c>
      <c r="F24" s="14">
        <v>30</v>
      </c>
      <c r="G24" s="14">
        <v>30</v>
      </c>
      <c r="H24" s="14">
        <v>30</v>
      </c>
      <c r="I24" s="14">
        <v>30</v>
      </c>
      <c r="J24" s="14">
        <v>30</v>
      </c>
      <c r="K24" s="14">
        <v>30</v>
      </c>
      <c r="L24" s="14">
        <v>30</v>
      </c>
      <c r="M24" s="14">
        <v>30</v>
      </c>
      <c r="N24" s="14">
        <v>30</v>
      </c>
      <c r="O24" s="14">
        <v>30</v>
      </c>
      <c r="P24" s="14">
        <v>30</v>
      </c>
      <c r="Q24" s="14">
        <v>30</v>
      </c>
    </row>
    <row r="25" spans="1:17" s="1" customFormat="1" ht="15" thickBot="1">
      <c r="A25" s="8"/>
      <c r="B25" s="5"/>
      <c r="C25" s="5"/>
      <c r="D25" s="5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1:17" s="1" customFormat="1" ht="15" thickBot="1">
      <c r="A26" s="8"/>
      <c r="B26" s="5"/>
      <c r="C26" s="5"/>
      <c r="D26" s="5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1:17" s="1" customFormat="1" ht="15" thickBot="1">
      <c r="A27" s="9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s="1" customFormat="1" ht="15" thickBot="1">
      <c r="A28" s="10" t="s">
        <v>11</v>
      </c>
      <c r="B28" s="4" t="s">
        <v>41</v>
      </c>
      <c r="C28" s="4" t="s">
        <v>8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s="1" customFormat="1" ht="15" thickBot="1">
      <c r="A29" s="8">
        <v>2</v>
      </c>
      <c r="B29" s="5" t="s">
        <v>27</v>
      </c>
      <c r="C29" s="5" t="s">
        <v>46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s="1" customFormat="1" ht="15" thickBot="1">
      <c r="A30" s="9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s="1" customFormat="1" ht="15" thickBot="1">
      <c r="A31" s="10" t="s">
        <v>3</v>
      </c>
      <c r="B31" s="4" t="s">
        <v>11</v>
      </c>
      <c r="C31" s="4" t="s">
        <v>39</v>
      </c>
      <c r="D31" s="4" t="s">
        <v>40</v>
      </c>
      <c r="E31" s="4" t="s">
        <v>12</v>
      </c>
      <c r="F31" s="4" t="s">
        <v>13</v>
      </c>
      <c r="G31" s="4" t="s">
        <v>14</v>
      </c>
      <c r="H31" s="4" t="s">
        <v>15</v>
      </c>
      <c r="I31" s="4" t="s">
        <v>16</v>
      </c>
      <c r="J31" s="4" t="s">
        <v>17</v>
      </c>
      <c r="K31" s="4" t="s">
        <v>18</v>
      </c>
      <c r="L31" s="4" t="s">
        <v>19</v>
      </c>
      <c r="M31" s="4" t="s">
        <v>20</v>
      </c>
      <c r="N31" s="4" t="s">
        <v>21</v>
      </c>
      <c r="O31" s="4" t="s">
        <v>22</v>
      </c>
      <c r="P31" s="4" t="s">
        <v>23</v>
      </c>
      <c r="Q31" s="4" t="s">
        <v>24</v>
      </c>
    </row>
    <row r="32" spans="1:17" s="1" customFormat="1" ht="15.75" thickBot="1">
      <c r="A32" s="8">
        <v>41112</v>
      </c>
      <c r="B32" s="5">
        <v>2</v>
      </c>
      <c r="C32" s="5" t="s">
        <v>47</v>
      </c>
      <c r="D32" s="5">
        <v>5</v>
      </c>
      <c r="E32" s="26">
        <f>49/30</f>
        <v>1.6333333333333333</v>
      </c>
      <c r="F32" s="26">
        <f>44/30</f>
        <v>1.4666666666666666</v>
      </c>
      <c r="G32" s="26">
        <f>86/30</f>
        <v>2.8666666666666667</v>
      </c>
      <c r="H32" s="26">
        <f>144/30</f>
        <v>4.8</v>
      </c>
      <c r="I32" s="26">
        <f>130/30</f>
        <v>4.333333333333333</v>
      </c>
      <c r="J32" s="26">
        <f>46/30</f>
        <v>1.5333333333333334</v>
      </c>
      <c r="K32" s="26">
        <f>86/30</f>
        <v>2.8666666666666667</v>
      </c>
      <c r="L32" s="26">
        <f>130/30</f>
        <v>4.333333333333333</v>
      </c>
      <c r="M32" s="26">
        <f>25/30</f>
        <v>0.8333333333333334</v>
      </c>
      <c r="N32" s="26">
        <f>19/30</f>
        <v>0.6333333333333333</v>
      </c>
      <c r="O32" s="26">
        <f>24/30</f>
        <v>0.8</v>
      </c>
      <c r="P32" s="26">
        <f>29/30</f>
        <v>0.9666666666666667</v>
      </c>
      <c r="Q32" s="14">
        <f>SUM(E32:P32)</f>
        <v>27.066666666666663</v>
      </c>
    </row>
    <row r="33" spans="1:17" s="1" customFormat="1" ht="15" thickBot="1">
      <c r="A33" s="8">
        <v>41112</v>
      </c>
      <c r="B33" s="5">
        <v>2</v>
      </c>
      <c r="C33" s="5" t="s">
        <v>26</v>
      </c>
      <c r="D33" s="5">
        <v>98</v>
      </c>
      <c r="E33" s="14">
        <v>30</v>
      </c>
      <c r="F33" s="14">
        <v>30</v>
      </c>
      <c r="G33" s="14">
        <v>30</v>
      </c>
      <c r="H33" s="14">
        <v>30</v>
      </c>
      <c r="I33" s="14">
        <v>30</v>
      </c>
      <c r="J33" s="14">
        <v>30</v>
      </c>
      <c r="K33" s="14">
        <v>30</v>
      </c>
      <c r="L33" s="14">
        <v>30</v>
      </c>
      <c r="M33" s="14">
        <v>30</v>
      </c>
      <c r="N33" s="14">
        <v>30</v>
      </c>
      <c r="O33" s="14">
        <v>30</v>
      </c>
      <c r="P33" s="14">
        <v>30</v>
      </c>
      <c r="Q33" s="14">
        <v>30</v>
      </c>
    </row>
    <row r="34" spans="1:17" s="1" customFormat="1" ht="15" thickBot="1">
      <c r="A34" s="8"/>
      <c r="B34" s="5"/>
      <c r="C34" s="5"/>
      <c r="D34" s="5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spans="1:17" s="1" customFormat="1" ht="15" thickBot="1">
      <c r="A35" s="8"/>
      <c r="B35" s="5"/>
      <c r="C35" s="5"/>
      <c r="D35" s="5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1:17" s="1" customFormat="1" ht="15" thickBot="1">
      <c r="A36" s="9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s="1" customFormat="1" ht="15" thickBot="1">
      <c r="A37" s="10" t="s">
        <v>11</v>
      </c>
      <c r="B37" s="4" t="s">
        <v>41</v>
      </c>
      <c r="C37" s="4" t="s">
        <v>8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s="1" customFormat="1" ht="15" thickBot="1">
      <c r="A38" s="8">
        <v>3</v>
      </c>
      <c r="B38" s="5" t="s">
        <v>28</v>
      </c>
      <c r="C38" s="5" t="s">
        <v>29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s="1" customFormat="1" ht="15" thickBot="1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s="1" customFormat="1" ht="15" thickBot="1">
      <c r="A40" s="10" t="s">
        <v>3</v>
      </c>
      <c r="B40" s="4" t="s">
        <v>11</v>
      </c>
      <c r="C40" s="4" t="s">
        <v>39</v>
      </c>
      <c r="D40" s="4" t="s">
        <v>40</v>
      </c>
      <c r="E40" s="4" t="s">
        <v>12</v>
      </c>
      <c r="F40" s="4" t="s">
        <v>13</v>
      </c>
      <c r="G40" s="4" t="s">
        <v>14</v>
      </c>
      <c r="H40" s="4" t="s">
        <v>15</v>
      </c>
      <c r="I40" s="4" t="s">
        <v>16</v>
      </c>
      <c r="J40" s="4" t="s">
        <v>17</v>
      </c>
      <c r="K40" s="4" t="s">
        <v>18</v>
      </c>
      <c r="L40" s="4" t="s">
        <v>19</v>
      </c>
      <c r="M40" s="4" t="s">
        <v>20</v>
      </c>
      <c r="N40" s="4" t="s">
        <v>21</v>
      </c>
      <c r="O40" s="4" t="s">
        <v>22</v>
      </c>
      <c r="P40" s="4" t="s">
        <v>23</v>
      </c>
      <c r="Q40" s="4" t="s">
        <v>24</v>
      </c>
    </row>
    <row r="41" spans="1:17" s="1" customFormat="1" ht="15" thickBot="1">
      <c r="A41" s="8">
        <v>41112</v>
      </c>
      <c r="B41" s="5">
        <v>3</v>
      </c>
      <c r="C41" s="5" t="s">
        <v>30</v>
      </c>
      <c r="D41" s="5">
        <v>1</v>
      </c>
      <c r="E41" s="14">
        <v>19.6</v>
      </c>
      <c r="F41" s="14">
        <v>20.8</v>
      </c>
      <c r="G41" s="14">
        <v>22.8</v>
      </c>
      <c r="H41" s="14">
        <v>25</v>
      </c>
      <c r="I41" s="14">
        <v>28.4</v>
      </c>
      <c r="J41" s="14">
        <v>30.8</v>
      </c>
      <c r="K41" s="14">
        <v>30.5</v>
      </c>
      <c r="L41" s="14">
        <v>30.3</v>
      </c>
      <c r="M41" s="14">
        <v>29.4</v>
      </c>
      <c r="N41" s="14">
        <v>25.8</v>
      </c>
      <c r="O41" s="14">
        <v>22.9</v>
      </c>
      <c r="P41" s="14">
        <v>20.6</v>
      </c>
      <c r="Q41" s="14">
        <f>AVERAGE(E41:P41)</f>
        <v>25.575000000000003</v>
      </c>
    </row>
    <row r="42" spans="1:17" s="1" customFormat="1" ht="15" thickBot="1">
      <c r="A42" s="8">
        <v>41112</v>
      </c>
      <c r="B42" s="5">
        <v>3</v>
      </c>
      <c r="C42" s="5" t="s">
        <v>26</v>
      </c>
      <c r="D42" s="5">
        <v>98</v>
      </c>
      <c r="E42" s="14">
        <v>30</v>
      </c>
      <c r="F42" s="14">
        <v>30</v>
      </c>
      <c r="G42" s="14">
        <v>30</v>
      </c>
      <c r="H42" s="14">
        <v>30</v>
      </c>
      <c r="I42" s="14">
        <v>30</v>
      </c>
      <c r="J42" s="14">
        <v>30</v>
      </c>
      <c r="K42" s="14">
        <v>30</v>
      </c>
      <c r="L42" s="14">
        <v>30</v>
      </c>
      <c r="M42" s="14">
        <v>30</v>
      </c>
      <c r="N42" s="14">
        <v>30</v>
      </c>
      <c r="O42" s="14">
        <v>30</v>
      </c>
      <c r="P42" s="14">
        <v>30</v>
      </c>
      <c r="Q42" s="14">
        <v>30</v>
      </c>
    </row>
    <row r="43" spans="1:17" s="1" customFormat="1" ht="15" thickBot="1">
      <c r="A43" s="8"/>
      <c r="B43" s="5"/>
      <c r="C43" s="5"/>
      <c r="D43" s="5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1:17" s="1" customFormat="1" ht="15" thickBot="1">
      <c r="A44" s="8"/>
      <c r="B44" s="5"/>
      <c r="C44" s="5"/>
      <c r="D44" s="5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1:17" s="1" customFormat="1" ht="15" thickBot="1">
      <c r="A45" s="9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17" s="1" customFormat="1" ht="15" thickBot="1">
      <c r="A46" s="10" t="s">
        <v>11</v>
      </c>
      <c r="B46" s="4" t="s">
        <v>41</v>
      </c>
      <c r="C46" s="4" t="s">
        <v>8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 s="1" customFormat="1" ht="15" thickBot="1">
      <c r="A47" s="8">
        <v>4</v>
      </c>
      <c r="B47" s="5" t="s">
        <v>31</v>
      </c>
      <c r="C47" s="5" t="s">
        <v>29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7" s="1" customFormat="1" ht="15" thickBot="1">
      <c r="A48" s="9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1:17" s="1" customFormat="1" ht="15" thickBot="1">
      <c r="A49" s="10" t="s">
        <v>3</v>
      </c>
      <c r="B49" s="4" t="s">
        <v>11</v>
      </c>
      <c r="C49" s="4" t="s">
        <v>39</v>
      </c>
      <c r="D49" s="4" t="s">
        <v>40</v>
      </c>
      <c r="E49" s="4" t="s">
        <v>12</v>
      </c>
      <c r="F49" s="4" t="s">
        <v>13</v>
      </c>
      <c r="G49" s="4" t="s">
        <v>14</v>
      </c>
      <c r="H49" s="4" t="s">
        <v>15</v>
      </c>
      <c r="I49" s="4" t="s">
        <v>16</v>
      </c>
      <c r="J49" s="4" t="s">
        <v>17</v>
      </c>
      <c r="K49" s="4" t="s">
        <v>18</v>
      </c>
      <c r="L49" s="4" t="s">
        <v>19</v>
      </c>
      <c r="M49" s="4" t="s">
        <v>20</v>
      </c>
      <c r="N49" s="4" t="s">
        <v>21</v>
      </c>
      <c r="O49" s="4" t="s">
        <v>22</v>
      </c>
      <c r="P49" s="4" t="s">
        <v>23</v>
      </c>
      <c r="Q49" s="4" t="s">
        <v>24</v>
      </c>
    </row>
    <row r="50" spans="1:17" s="1" customFormat="1" ht="15" thickBot="1">
      <c r="A50" s="8">
        <v>41112</v>
      </c>
      <c r="B50" s="5">
        <v>4</v>
      </c>
      <c r="C50" s="5" t="s">
        <v>30</v>
      </c>
      <c r="D50" s="5">
        <v>1</v>
      </c>
      <c r="E50" s="14">
        <v>7.7</v>
      </c>
      <c r="F50" s="14">
        <v>9.3</v>
      </c>
      <c r="G50" s="14">
        <v>11.1</v>
      </c>
      <c r="H50" s="14">
        <v>12.6</v>
      </c>
      <c r="I50" s="14">
        <v>14.7</v>
      </c>
      <c r="J50" s="14">
        <v>16.5</v>
      </c>
      <c r="K50" s="14">
        <v>17.1</v>
      </c>
      <c r="L50" s="14">
        <v>16.7</v>
      </c>
      <c r="M50" s="14">
        <v>14.9</v>
      </c>
      <c r="N50" s="14">
        <v>11.4</v>
      </c>
      <c r="O50" s="14">
        <v>8.8</v>
      </c>
      <c r="P50" s="14">
        <v>7.2</v>
      </c>
      <c r="Q50" s="14">
        <f>AVERAGE(E50:P50)</f>
        <v>12.333333333333334</v>
      </c>
    </row>
    <row r="51" spans="1:17" s="1" customFormat="1" ht="15" thickBot="1">
      <c r="A51" s="8">
        <v>41112</v>
      </c>
      <c r="B51" s="5">
        <v>4</v>
      </c>
      <c r="C51" s="5" t="s">
        <v>26</v>
      </c>
      <c r="D51" s="5">
        <v>98</v>
      </c>
      <c r="E51" s="14">
        <v>30</v>
      </c>
      <c r="F51" s="14">
        <v>30</v>
      </c>
      <c r="G51" s="14">
        <v>30</v>
      </c>
      <c r="H51" s="14">
        <v>30</v>
      </c>
      <c r="I51" s="14">
        <v>30</v>
      </c>
      <c r="J51" s="14">
        <v>30</v>
      </c>
      <c r="K51" s="14">
        <v>30</v>
      </c>
      <c r="L51" s="14">
        <v>30</v>
      </c>
      <c r="M51" s="14">
        <v>30</v>
      </c>
      <c r="N51" s="14">
        <v>30</v>
      </c>
      <c r="O51" s="14">
        <v>30</v>
      </c>
      <c r="P51" s="14">
        <v>30</v>
      </c>
      <c r="Q51" s="14">
        <v>30</v>
      </c>
    </row>
    <row r="52" spans="1:17" s="1" customFormat="1" ht="15" thickBot="1">
      <c r="A52" s="8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s="1" customFormat="1" ht="15" thickBot="1">
      <c r="A53" s="8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17" s="1" customFormat="1" ht="15" thickBot="1">
      <c r="A54" s="9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1:17" s="1" customFormat="1" ht="15" thickBot="1">
      <c r="A55" s="10" t="s">
        <v>11</v>
      </c>
      <c r="B55" s="4" t="s">
        <v>41</v>
      </c>
      <c r="C55" s="4" t="s">
        <v>8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</row>
    <row r="56" spans="1:17" s="1" customFormat="1" ht="15" thickBot="1">
      <c r="A56" s="8">
        <v>5</v>
      </c>
      <c r="B56" s="5" t="s">
        <v>32</v>
      </c>
      <c r="C56" s="5" t="s">
        <v>29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1:17" s="1" customFormat="1" ht="15" thickBot="1">
      <c r="A57" s="9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</row>
    <row r="58" spans="1:17" s="1" customFormat="1" ht="15" thickBot="1">
      <c r="A58" s="10" t="s">
        <v>3</v>
      </c>
      <c r="B58" s="4" t="s">
        <v>11</v>
      </c>
      <c r="C58" s="4" t="s">
        <v>39</v>
      </c>
      <c r="D58" s="4" t="s">
        <v>40</v>
      </c>
      <c r="E58" s="4" t="s">
        <v>12</v>
      </c>
      <c r="F58" s="4" t="s">
        <v>13</v>
      </c>
      <c r="G58" s="4" t="s">
        <v>14</v>
      </c>
      <c r="H58" s="4" t="s">
        <v>15</v>
      </c>
      <c r="I58" s="4" t="s">
        <v>16</v>
      </c>
      <c r="J58" s="4" t="s">
        <v>17</v>
      </c>
      <c r="K58" s="4" t="s">
        <v>18</v>
      </c>
      <c r="L58" s="4" t="s">
        <v>19</v>
      </c>
      <c r="M58" s="4" t="s">
        <v>20</v>
      </c>
      <c r="N58" s="4" t="s">
        <v>21</v>
      </c>
      <c r="O58" s="4" t="s">
        <v>22</v>
      </c>
      <c r="P58" s="4" t="s">
        <v>23</v>
      </c>
      <c r="Q58" s="4" t="s">
        <v>24</v>
      </c>
    </row>
    <row r="59" spans="1:17" s="1" customFormat="1" ht="15" thickBot="1">
      <c r="A59" s="8">
        <v>41112</v>
      </c>
      <c r="B59" s="5">
        <v>5</v>
      </c>
      <c r="C59" s="5" t="s">
        <v>30</v>
      </c>
      <c r="D59" s="5">
        <v>1</v>
      </c>
      <c r="E59" s="14">
        <v>13.3</v>
      </c>
      <c r="F59" s="14">
        <v>14.7</v>
      </c>
      <c r="G59" s="14">
        <v>16.6</v>
      </c>
      <c r="H59" s="14">
        <v>18.5</v>
      </c>
      <c r="I59" s="14">
        <v>21.2</v>
      </c>
      <c r="J59" s="14">
        <v>23.4</v>
      </c>
      <c r="K59" s="14">
        <v>23.2</v>
      </c>
      <c r="L59" s="14">
        <v>22.8</v>
      </c>
      <c r="M59" s="14">
        <v>22.1</v>
      </c>
      <c r="N59" s="14">
        <v>18.5</v>
      </c>
      <c r="O59" s="14">
        <v>15.7</v>
      </c>
      <c r="P59" s="14">
        <v>13.8</v>
      </c>
      <c r="Q59" s="14">
        <f>AVERAGE(E59:P59)</f>
        <v>18.65</v>
      </c>
    </row>
    <row r="60" spans="1:17" s="1" customFormat="1" ht="15" thickBot="1">
      <c r="A60" s="8">
        <v>41112</v>
      </c>
      <c r="B60" s="5">
        <v>5</v>
      </c>
      <c r="C60" s="5" t="s">
        <v>26</v>
      </c>
      <c r="D60" s="5">
        <v>98</v>
      </c>
      <c r="E60" s="14">
        <v>30</v>
      </c>
      <c r="F60" s="14">
        <v>30</v>
      </c>
      <c r="G60" s="14">
        <v>30</v>
      </c>
      <c r="H60" s="14">
        <v>30</v>
      </c>
      <c r="I60" s="14">
        <v>30</v>
      </c>
      <c r="J60" s="14">
        <v>30</v>
      </c>
      <c r="K60" s="14">
        <v>30</v>
      </c>
      <c r="L60" s="14">
        <v>30</v>
      </c>
      <c r="M60" s="14">
        <v>30</v>
      </c>
      <c r="N60" s="14">
        <v>30</v>
      </c>
      <c r="O60" s="14">
        <v>30</v>
      </c>
      <c r="P60" s="14">
        <v>30</v>
      </c>
      <c r="Q60" s="14">
        <v>30</v>
      </c>
    </row>
    <row r="61" spans="1:17" s="1" customFormat="1" ht="15" thickBot="1">
      <c r="A61" s="8"/>
      <c r="B61" s="5"/>
      <c r="C61" s="5"/>
      <c r="D61" s="5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</row>
    <row r="62" spans="1:17" s="1" customFormat="1" ht="15" thickBot="1">
      <c r="A62" s="8"/>
      <c r="B62" s="5"/>
      <c r="C62" s="5"/>
      <c r="D62" s="5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 spans="1:17" s="1" customFormat="1" ht="15" thickBot="1">
      <c r="A63" s="9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</row>
    <row r="64" spans="1:17" s="1" customFormat="1" ht="15" thickBot="1">
      <c r="A64" s="10" t="s">
        <v>11</v>
      </c>
      <c r="B64" s="4" t="s">
        <v>41</v>
      </c>
      <c r="C64" s="4" t="s">
        <v>8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</row>
    <row r="65" spans="1:17" s="1" customFormat="1" ht="15" thickBot="1">
      <c r="A65" s="8">
        <v>6</v>
      </c>
      <c r="B65" s="5" t="s">
        <v>33</v>
      </c>
      <c r="C65" s="5" t="s">
        <v>34</v>
      </c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</row>
    <row r="66" spans="1:17" s="1" customFormat="1" ht="15" thickBot="1">
      <c r="A66" s="9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</row>
    <row r="67" spans="1:17" s="1" customFormat="1" ht="15" thickBot="1">
      <c r="A67" s="10" t="s">
        <v>3</v>
      </c>
      <c r="B67" s="4" t="s">
        <v>11</v>
      </c>
      <c r="C67" s="4" t="s">
        <v>39</v>
      </c>
      <c r="D67" s="4" t="s">
        <v>40</v>
      </c>
      <c r="E67" s="4" t="s">
        <v>12</v>
      </c>
      <c r="F67" s="4" t="s">
        <v>13</v>
      </c>
      <c r="G67" s="4" t="s">
        <v>14</v>
      </c>
      <c r="H67" s="4" t="s">
        <v>15</v>
      </c>
      <c r="I67" s="4" t="s">
        <v>16</v>
      </c>
      <c r="J67" s="4" t="s">
        <v>17</v>
      </c>
      <c r="K67" s="4" t="s">
        <v>18</v>
      </c>
      <c r="L67" s="4" t="s">
        <v>19</v>
      </c>
      <c r="M67" s="4" t="s">
        <v>20</v>
      </c>
      <c r="N67" s="4" t="s">
        <v>21</v>
      </c>
      <c r="O67" s="4" t="s">
        <v>22</v>
      </c>
      <c r="P67" s="4" t="s">
        <v>23</v>
      </c>
      <c r="Q67" s="4" t="s">
        <v>24</v>
      </c>
    </row>
    <row r="68" spans="1:17" s="1" customFormat="1" ht="15" thickBot="1">
      <c r="A68" s="8" t="s">
        <v>70</v>
      </c>
      <c r="B68" s="5">
        <v>6</v>
      </c>
      <c r="C68" s="5" t="s">
        <v>30</v>
      </c>
      <c r="D68" s="5">
        <v>1</v>
      </c>
      <c r="E68" s="14">
        <v>1012.7</v>
      </c>
      <c r="F68" s="14">
        <v>1011.2</v>
      </c>
      <c r="G68" s="14">
        <v>1009</v>
      </c>
      <c r="H68" s="14">
        <v>1007.6</v>
      </c>
      <c r="I68" s="14">
        <v>1005.3</v>
      </c>
      <c r="J68" s="14">
        <v>1002.1</v>
      </c>
      <c r="K68" s="14">
        <v>1001.1</v>
      </c>
      <c r="L68" s="14">
        <v>1001.9</v>
      </c>
      <c r="M68" s="14">
        <v>1004.9</v>
      </c>
      <c r="N68" s="14">
        <v>1009.6</v>
      </c>
      <c r="O68" s="14">
        <v>1012</v>
      </c>
      <c r="P68" s="14">
        <v>1013.4</v>
      </c>
      <c r="Q68" s="14">
        <f>AVERAGE(E68:P68)</f>
        <v>1007.5666666666667</v>
      </c>
    </row>
    <row r="69" spans="1:17" s="1" customFormat="1" ht="15" thickBot="1">
      <c r="A69" s="8">
        <v>41112</v>
      </c>
      <c r="B69" s="5">
        <v>6</v>
      </c>
      <c r="C69" s="5" t="s">
        <v>26</v>
      </c>
      <c r="D69" s="5">
        <v>98</v>
      </c>
      <c r="E69" s="14">
        <v>13</v>
      </c>
      <c r="F69" s="14">
        <v>13</v>
      </c>
      <c r="G69" s="14">
        <v>13</v>
      </c>
      <c r="H69" s="14">
        <v>13</v>
      </c>
      <c r="I69" s="14">
        <v>13</v>
      </c>
      <c r="J69" s="14">
        <v>13</v>
      </c>
      <c r="K69" s="14">
        <v>13</v>
      </c>
      <c r="L69" s="14">
        <v>13</v>
      </c>
      <c r="M69" s="14">
        <v>13</v>
      </c>
      <c r="N69" s="14">
        <v>13</v>
      </c>
      <c r="O69" s="14">
        <v>13</v>
      </c>
      <c r="P69" s="14">
        <v>13</v>
      </c>
      <c r="Q69" s="14">
        <v>13</v>
      </c>
    </row>
    <row r="70" spans="1:17" s="1" customFormat="1" ht="15" thickBot="1">
      <c r="A70" s="8"/>
      <c r="B70" s="5"/>
      <c r="C70" s="5"/>
      <c r="D70" s="5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</row>
    <row r="71" spans="1:17" s="1" customFormat="1" ht="15" thickBot="1">
      <c r="A71" s="8"/>
      <c r="B71" s="5"/>
      <c r="C71" s="5"/>
      <c r="D71" s="5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2" spans="1:17" s="1" customFormat="1" ht="15" thickBot="1">
      <c r="A72" s="9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</row>
    <row r="73" spans="1:17" s="1" customFormat="1" ht="15" thickBot="1">
      <c r="A73" s="10" t="s">
        <v>11</v>
      </c>
      <c r="B73" s="4" t="s">
        <v>41</v>
      </c>
      <c r="C73" s="4" t="s">
        <v>8</v>
      </c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</row>
    <row r="74" spans="1:17" s="1" customFormat="1" ht="15" thickBot="1">
      <c r="A74" s="8">
        <v>7</v>
      </c>
      <c r="B74" s="5" t="s">
        <v>35</v>
      </c>
      <c r="C74" s="5" t="s">
        <v>34</v>
      </c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</row>
    <row r="75" spans="1:17" s="1" customFormat="1" ht="15" thickBot="1">
      <c r="A75" s="9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</row>
    <row r="76" spans="1:17" s="1" customFormat="1" ht="15" thickBot="1">
      <c r="A76" s="10" t="s">
        <v>3</v>
      </c>
      <c r="B76" s="4" t="s">
        <v>11</v>
      </c>
      <c r="C76" s="4" t="s">
        <v>39</v>
      </c>
      <c r="D76" s="4" t="s">
        <v>40</v>
      </c>
      <c r="E76" s="4" t="s">
        <v>12</v>
      </c>
      <c r="F76" s="4" t="s">
        <v>13</v>
      </c>
      <c r="G76" s="4" t="s">
        <v>14</v>
      </c>
      <c r="H76" s="4" t="s">
        <v>15</v>
      </c>
      <c r="I76" s="4" t="s">
        <v>16</v>
      </c>
      <c r="J76" s="4" t="s">
        <v>17</v>
      </c>
      <c r="K76" s="4" t="s">
        <v>18</v>
      </c>
      <c r="L76" s="4" t="s">
        <v>19</v>
      </c>
      <c r="M76" s="4" t="s">
        <v>20</v>
      </c>
      <c r="N76" s="4" t="s">
        <v>21</v>
      </c>
      <c r="O76" s="4" t="s">
        <v>22</v>
      </c>
      <c r="P76" s="4" t="s">
        <v>23</v>
      </c>
      <c r="Q76" s="4" t="s">
        <v>24</v>
      </c>
    </row>
    <row r="77" spans="1:17" s="1" customFormat="1" ht="15" thickBot="1">
      <c r="A77" s="8">
        <v>41112</v>
      </c>
      <c r="B77" s="5">
        <v>7</v>
      </c>
      <c r="C77" s="5" t="s">
        <v>30</v>
      </c>
      <c r="D77" s="5">
        <v>1</v>
      </c>
      <c r="E77" s="15">
        <v>10.6</v>
      </c>
      <c r="F77" s="15">
        <v>11.3</v>
      </c>
      <c r="G77" s="15">
        <v>11.9</v>
      </c>
      <c r="H77" s="15">
        <v>12.5</v>
      </c>
      <c r="I77" s="15">
        <v>12.2</v>
      </c>
      <c r="J77" s="15">
        <v>10.9</v>
      </c>
      <c r="K77" s="15">
        <v>12.4</v>
      </c>
      <c r="L77" s="15">
        <v>13.8</v>
      </c>
      <c r="M77" s="15">
        <v>9.7</v>
      </c>
      <c r="N77" s="15">
        <v>9</v>
      </c>
      <c r="O77" s="15">
        <v>10.7</v>
      </c>
      <c r="P77" s="15">
        <v>10.5</v>
      </c>
      <c r="Q77" s="15">
        <f>AVERAGE(E77:P77)</f>
        <v>11.291666666666666</v>
      </c>
    </row>
    <row r="78" spans="1:17" s="1" customFormat="1" ht="15" thickBot="1">
      <c r="A78" s="8">
        <v>41112</v>
      </c>
      <c r="B78" s="5">
        <v>7</v>
      </c>
      <c r="C78" s="5" t="s">
        <v>26</v>
      </c>
      <c r="D78" s="5">
        <v>98</v>
      </c>
      <c r="E78" s="15">
        <v>30</v>
      </c>
      <c r="F78" s="15">
        <v>30</v>
      </c>
      <c r="G78" s="15">
        <v>30</v>
      </c>
      <c r="H78" s="15">
        <v>30</v>
      </c>
      <c r="I78" s="15">
        <v>30</v>
      </c>
      <c r="J78" s="15">
        <v>30</v>
      </c>
      <c r="K78" s="15">
        <v>30</v>
      </c>
      <c r="L78" s="15">
        <v>30</v>
      </c>
      <c r="M78" s="15">
        <v>30</v>
      </c>
      <c r="N78" s="15">
        <v>30</v>
      </c>
      <c r="O78" s="15">
        <v>30</v>
      </c>
      <c r="P78" s="15">
        <v>30</v>
      </c>
      <c r="Q78" s="15">
        <v>30</v>
      </c>
    </row>
    <row r="79" spans="1:17" s="1" customFormat="1" ht="15" thickBot="1">
      <c r="A79" s="8"/>
      <c r="B79" s="5"/>
      <c r="C79" s="5"/>
      <c r="D79" s="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1:17" s="1" customFormat="1" ht="15" thickBot="1">
      <c r="A80" s="8"/>
      <c r="B80" s="5"/>
      <c r="C80" s="5"/>
      <c r="D80" s="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1:17" s="1" customFormat="1" ht="15" thickBot="1">
      <c r="A81" s="9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</row>
    <row r="82" spans="1:17" s="1" customFormat="1" ht="15" thickBot="1">
      <c r="A82" s="10" t="s">
        <v>11</v>
      </c>
      <c r="B82" s="4" t="s">
        <v>41</v>
      </c>
      <c r="C82" s="4" t="s">
        <v>8</v>
      </c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</row>
    <row r="83" spans="1:17" s="1" customFormat="1" ht="15" thickBot="1">
      <c r="A83" s="8">
        <v>8</v>
      </c>
      <c r="B83" s="5" t="s">
        <v>36</v>
      </c>
      <c r="C83" s="5" t="s">
        <v>37</v>
      </c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</row>
    <row r="84" spans="1:17" s="1" customFormat="1" ht="15" thickBot="1">
      <c r="A84" s="9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</row>
    <row r="85" spans="1:17" s="1" customFormat="1" ht="15" thickBot="1">
      <c r="A85" s="10" t="s">
        <v>3</v>
      </c>
      <c r="B85" s="4" t="s">
        <v>11</v>
      </c>
      <c r="C85" s="4" t="s">
        <v>39</v>
      </c>
      <c r="D85" s="4" t="s">
        <v>40</v>
      </c>
      <c r="E85" s="4" t="s">
        <v>12</v>
      </c>
      <c r="F85" s="4" t="s">
        <v>13</v>
      </c>
      <c r="G85" s="4" t="s">
        <v>14</v>
      </c>
      <c r="H85" s="4" t="s">
        <v>15</v>
      </c>
      <c r="I85" s="4" t="s">
        <v>16</v>
      </c>
      <c r="J85" s="4" t="s">
        <v>17</v>
      </c>
      <c r="K85" s="4" t="s">
        <v>18</v>
      </c>
      <c r="L85" s="4" t="s">
        <v>19</v>
      </c>
      <c r="M85" s="4" t="s">
        <v>20</v>
      </c>
      <c r="N85" s="4" t="s">
        <v>21</v>
      </c>
      <c r="O85" s="4" t="s">
        <v>22</v>
      </c>
      <c r="P85" s="4" t="s">
        <v>23</v>
      </c>
      <c r="Q85" s="4" t="s">
        <v>24</v>
      </c>
    </row>
    <row r="86" spans="1:17" s="1" customFormat="1" ht="15" thickBot="1">
      <c r="A86" s="8"/>
      <c r="B86" s="5">
        <v>8</v>
      </c>
      <c r="C86" s="5" t="s">
        <v>25</v>
      </c>
      <c r="D86" s="5">
        <v>4</v>
      </c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</row>
    <row r="87" spans="1:17" s="1" customFormat="1" ht="15" thickBot="1">
      <c r="A87" s="8"/>
      <c r="B87" s="5"/>
      <c r="C87" s="5"/>
      <c r="D87" s="5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</row>
    <row r="88" spans="1:17" s="1" customFormat="1" ht="15" thickBot="1">
      <c r="A88" s="8"/>
      <c r="B88" s="5"/>
      <c r="C88" s="5"/>
      <c r="D88" s="5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</row>
    <row r="89" spans="1:17" s="1" customFormat="1" ht="15" thickBot="1">
      <c r="A89" s="8"/>
      <c r="B89" s="5"/>
      <c r="C89" s="5"/>
      <c r="D89" s="5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</row>
    <row r="90" spans="1:17" s="1" customFormat="1" ht="14.25">
      <c r="A90" s="12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</row>
    <row r="91" spans="1:17" s="1" customFormat="1" ht="14.25">
      <c r="A91" s="9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</row>
    <row r="92" spans="1:17" s="1" customFormat="1" ht="17.25">
      <c r="A92" s="29" t="s">
        <v>43</v>
      </c>
      <c r="B92" s="30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</row>
    <row r="93" spans="1:17" s="1" customFormat="1" ht="14.25">
      <c r="A93" s="9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</row>
    <row r="94" spans="1:17" s="1" customFormat="1" ht="15" thickBot="1">
      <c r="A94" s="9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</row>
    <row r="95" spans="1:17" s="1" customFormat="1" ht="15" thickBot="1">
      <c r="A95" s="10" t="s">
        <v>11</v>
      </c>
      <c r="B95" s="4" t="s">
        <v>41</v>
      </c>
      <c r="C95" s="4" t="s">
        <v>8</v>
      </c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</row>
    <row r="96" spans="1:17" s="1" customFormat="1" ht="15" thickBot="1">
      <c r="A96" s="8"/>
      <c r="B96" s="5"/>
      <c r="C96" s="5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</row>
    <row r="97" spans="1:17" s="1" customFormat="1" ht="15" thickBot="1">
      <c r="A97" s="9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</row>
    <row r="98" spans="1:17" s="1" customFormat="1" ht="15" thickBot="1">
      <c r="A98" s="10" t="s">
        <v>3</v>
      </c>
      <c r="B98" s="4" t="s">
        <v>11</v>
      </c>
      <c r="C98" s="4" t="s">
        <v>39</v>
      </c>
      <c r="D98" s="4" t="s">
        <v>40</v>
      </c>
      <c r="E98" s="4" t="s">
        <v>12</v>
      </c>
      <c r="F98" s="4" t="s">
        <v>13</v>
      </c>
      <c r="G98" s="4" t="s">
        <v>14</v>
      </c>
      <c r="H98" s="4" t="s">
        <v>15</v>
      </c>
      <c r="I98" s="4" t="s">
        <v>16</v>
      </c>
      <c r="J98" s="4" t="s">
        <v>17</v>
      </c>
      <c r="K98" s="4" t="s">
        <v>18</v>
      </c>
      <c r="L98" s="4" t="s">
        <v>19</v>
      </c>
      <c r="M98" s="4" t="s">
        <v>20</v>
      </c>
      <c r="N98" s="4" t="s">
        <v>21</v>
      </c>
      <c r="O98" s="4" t="s">
        <v>22</v>
      </c>
      <c r="P98" s="4" t="s">
        <v>23</v>
      </c>
      <c r="Q98" s="4" t="s">
        <v>24</v>
      </c>
    </row>
    <row r="99" spans="1:17" s="1" customFormat="1" ht="15" thickBot="1">
      <c r="A99" s="8"/>
      <c r="B99" s="5"/>
      <c r="C99" s="5"/>
      <c r="D99" s="5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</row>
    <row r="100" spans="1:17" s="1" customFormat="1" ht="15" thickBot="1">
      <c r="A100" s="8"/>
      <c r="B100" s="5"/>
      <c r="C100" s="5"/>
      <c r="D100" s="5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</row>
    <row r="101" spans="1:17" s="1" customFormat="1" ht="15" thickBot="1">
      <c r="A101" s="8"/>
      <c r="B101" s="5"/>
      <c r="C101" s="5"/>
      <c r="D101" s="5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</row>
    <row r="102" spans="1:17" s="1" customFormat="1" ht="15" thickBot="1">
      <c r="A102" s="8"/>
      <c r="B102" s="5"/>
      <c r="C102" s="5"/>
      <c r="D102" s="5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 spans="1:17" s="1" customFormat="1" ht="15" thickBot="1">
      <c r="A103" s="9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</row>
    <row r="104" spans="1:17" s="1" customFormat="1" ht="15" thickBot="1">
      <c r="A104" s="10" t="s">
        <v>11</v>
      </c>
      <c r="B104" s="4" t="s">
        <v>41</v>
      </c>
      <c r="C104" s="4" t="s">
        <v>8</v>
      </c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</row>
    <row r="105" spans="1:17" s="1" customFormat="1" ht="15" thickBot="1">
      <c r="A105" s="8"/>
      <c r="B105" s="5"/>
      <c r="C105" s="5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</row>
    <row r="106" spans="1:17" s="1" customFormat="1" ht="15" thickBot="1">
      <c r="A106" s="9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</row>
    <row r="107" spans="1:17" s="1" customFormat="1" ht="15" thickBot="1">
      <c r="A107" s="10" t="s">
        <v>3</v>
      </c>
      <c r="B107" s="4" t="s">
        <v>11</v>
      </c>
      <c r="C107" s="4" t="s">
        <v>39</v>
      </c>
      <c r="D107" s="4" t="s">
        <v>40</v>
      </c>
      <c r="E107" s="4" t="s">
        <v>12</v>
      </c>
      <c r="F107" s="4" t="s">
        <v>13</v>
      </c>
      <c r="G107" s="4" t="s">
        <v>14</v>
      </c>
      <c r="H107" s="4" t="s">
        <v>15</v>
      </c>
      <c r="I107" s="4" t="s">
        <v>16</v>
      </c>
      <c r="J107" s="4" t="s">
        <v>17</v>
      </c>
      <c r="K107" s="4" t="s">
        <v>18</v>
      </c>
      <c r="L107" s="4" t="s">
        <v>19</v>
      </c>
      <c r="M107" s="4" t="s">
        <v>20</v>
      </c>
      <c r="N107" s="4" t="s">
        <v>21</v>
      </c>
      <c r="O107" s="4" t="s">
        <v>22</v>
      </c>
      <c r="P107" s="4" t="s">
        <v>23</v>
      </c>
      <c r="Q107" s="4" t="s">
        <v>24</v>
      </c>
    </row>
    <row r="108" spans="1:17" s="1" customFormat="1" ht="15" thickBot="1">
      <c r="A108" s="8"/>
      <c r="B108" s="5"/>
      <c r="C108" s="5"/>
      <c r="D108" s="5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 spans="1:17" s="1" customFormat="1" ht="15" thickBot="1">
      <c r="A109" s="8"/>
      <c r="B109" s="5"/>
      <c r="C109" s="5"/>
      <c r="D109" s="5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</row>
    <row r="110" spans="1:17" s="1" customFormat="1" ht="15" thickBot="1">
      <c r="A110" s="8"/>
      <c r="B110" s="5"/>
      <c r="C110" s="5"/>
      <c r="D110" s="5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 spans="1:17" s="1" customFormat="1" ht="15" thickBot="1">
      <c r="A111" s="8"/>
      <c r="B111" s="5"/>
      <c r="C111" s="5"/>
      <c r="D111" s="5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 spans="1:17" s="1" customFormat="1" ht="15" thickBot="1">
      <c r="A112" s="9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</row>
    <row r="113" spans="1:17" s="1" customFormat="1" ht="15" thickBot="1">
      <c r="A113" s="10" t="s">
        <v>11</v>
      </c>
      <c r="B113" s="4" t="s">
        <v>41</v>
      </c>
      <c r="C113" s="4" t="s">
        <v>8</v>
      </c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</row>
    <row r="114" spans="1:17" s="1" customFormat="1" ht="15" thickBot="1">
      <c r="A114" s="8"/>
      <c r="B114" s="5"/>
      <c r="C114" s="5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</row>
    <row r="115" spans="1:17" s="1" customFormat="1" ht="15" thickBot="1">
      <c r="A115" s="9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</row>
    <row r="116" spans="1:17" s="1" customFormat="1" ht="15" thickBot="1">
      <c r="A116" s="10" t="s">
        <v>3</v>
      </c>
      <c r="B116" s="4" t="s">
        <v>11</v>
      </c>
      <c r="C116" s="4" t="s">
        <v>39</v>
      </c>
      <c r="D116" s="4" t="s">
        <v>40</v>
      </c>
      <c r="E116" s="4" t="s">
        <v>12</v>
      </c>
      <c r="F116" s="4" t="s">
        <v>13</v>
      </c>
      <c r="G116" s="4" t="s">
        <v>14</v>
      </c>
      <c r="H116" s="4" t="s">
        <v>15</v>
      </c>
      <c r="I116" s="4" t="s">
        <v>16</v>
      </c>
      <c r="J116" s="4" t="s">
        <v>17</v>
      </c>
      <c r="K116" s="4" t="s">
        <v>18</v>
      </c>
      <c r="L116" s="4" t="s">
        <v>19</v>
      </c>
      <c r="M116" s="4" t="s">
        <v>20</v>
      </c>
      <c r="N116" s="4" t="s">
        <v>21</v>
      </c>
      <c r="O116" s="4" t="s">
        <v>22</v>
      </c>
      <c r="P116" s="4" t="s">
        <v>23</v>
      </c>
      <c r="Q116" s="4" t="s">
        <v>24</v>
      </c>
    </row>
    <row r="117" spans="1:17" s="1" customFormat="1" ht="15" thickBot="1">
      <c r="A117" s="8"/>
      <c r="B117" s="5"/>
      <c r="C117" s="5"/>
      <c r="D117" s="5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1:17" s="1" customFormat="1" ht="15" thickBot="1">
      <c r="A118" s="8"/>
      <c r="B118" s="5"/>
      <c r="C118" s="5"/>
      <c r="D118" s="5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</row>
    <row r="119" spans="1:17" s="1" customFormat="1" ht="15" thickBot="1">
      <c r="A119" s="8"/>
      <c r="B119" s="5"/>
      <c r="C119" s="5"/>
      <c r="D119" s="5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</row>
    <row r="120" spans="1:17" s="1" customFormat="1" ht="15" thickBot="1">
      <c r="A120" s="8"/>
      <c r="B120" s="5"/>
      <c r="C120" s="5"/>
      <c r="D120" s="5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 spans="1:17" s="1" customFormat="1" ht="15" thickBot="1">
      <c r="A121" s="9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</row>
    <row r="122" spans="1:17" s="1" customFormat="1" ht="15" thickBot="1">
      <c r="A122" s="10" t="s">
        <v>11</v>
      </c>
      <c r="B122" s="4" t="s">
        <v>41</v>
      </c>
      <c r="C122" s="4" t="s">
        <v>8</v>
      </c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</row>
    <row r="123" spans="1:17" s="1" customFormat="1" ht="15" thickBot="1">
      <c r="A123" s="8"/>
      <c r="B123" s="5"/>
      <c r="C123" s="5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</row>
    <row r="124" spans="1:17" s="1" customFormat="1" ht="15" thickBot="1">
      <c r="A124" s="9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</row>
    <row r="125" spans="1:17" s="1" customFormat="1" ht="15" thickBot="1">
      <c r="A125" s="10" t="s">
        <v>3</v>
      </c>
      <c r="B125" s="4" t="s">
        <v>11</v>
      </c>
      <c r="C125" s="4" t="s">
        <v>39</v>
      </c>
      <c r="D125" s="4" t="s">
        <v>40</v>
      </c>
      <c r="E125" s="4" t="s">
        <v>12</v>
      </c>
      <c r="F125" s="4" t="s">
        <v>13</v>
      </c>
      <c r="G125" s="4" t="s">
        <v>14</v>
      </c>
      <c r="H125" s="4" t="s">
        <v>15</v>
      </c>
      <c r="I125" s="4" t="s">
        <v>16</v>
      </c>
      <c r="J125" s="4" t="s">
        <v>17</v>
      </c>
      <c r="K125" s="4" t="s">
        <v>18</v>
      </c>
      <c r="L125" s="4" t="s">
        <v>19</v>
      </c>
      <c r="M125" s="4" t="s">
        <v>20</v>
      </c>
      <c r="N125" s="4" t="s">
        <v>21</v>
      </c>
      <c r="O125" s="4" t="s">
        <v>22</v>
      </c>
      <c r="P125" s="4" t="s">
        <v>23</v>
      </c>
      <c r="Q125" s="4" t="s">
        <v>24</v>
      </c>
    </row>
    <row r="126" spans="1:17" s="1" customFormat="1" ht="15" thickBot="1">
      <c r="A126" s="8"/>
      <c r="B126" s="5"/>
      <c r="C126" s="5"/>
      <c r="D126" s="5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</row>
    <row r="127" spans="1:17" s="1" customFormat="1" ht="15" thickBot="1">
      <c r="A127" s="8"/>
      <c r="B127" s="5"/>
      <c r="C127" s="5"/>
      <c r="D127" s="5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</row>
    <row r="128" spans="1:17" s="1" customFormat="1" ht="15" thickBot="1">
      <c r="A128" s="8"/>
      <c r="B128" s="5"/>
      <c r="C128" s="5"/>
      <c r="D128" s="5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</row>
    <row r="129" spans="1:17" s="1" customFormat="1" ht="15" thickBot="1">
      <c r="A129" s="8"/>
      <c r="B129" s="5"/>
      <c r="C129" s="5"/>
      <c r="D129" s="5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</row>
    <row r="130" spans="1:17" s="1" customFormat="1" ht="15" thickBot="1">
      <c r="A130" s="9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</row>
    <row r="131" spans="1:17" s="1" customFormat="1" ht="15" thickBot="1">
      <c r="A131" s="10" t="s">
        <v>11</v>
      </c>
      <c r="B131" s="4" t="s">
        <v>41</v>
      </c>
      <c r="C131" s="4" t="s">
        <v>8</v>
      </c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</row>
    <row r="132" spans="1:17" s="1" customFormat="1" ht="15" thickBot="1">
      <c r="A132" s="8"/>
      <c r="B132" s="5"/>
      <c r="C132" s="5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</row>
    <row r="133" spans="1:17" s="1" customFormat="1" ht="15" thickBot="1">
      <c r="A133" s="9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</row>
    <row r="134" spans="1:17" s="1" customFormat="1" ht="15" thickBot="1">
      <c r="A134" s="10" t="s">
        <v>3</v>
      </c>
      <c r="B134" s="4" t="s">
        <v>11</v>
      </c>
      <c r="C134" s="4" t="s">
        <v>39</v>
      </c>
      <c r="D134" s="4" t="s">
        <v>40</v>
      </c>
      <c r="E134" s="4" t="s">
        <v>12</v>
      </c>
      <c r="F134" s="4" t="s">
        <v>13</v>
      </c>
      <c r="G134" s="4" t="s">
        <v>14</v>
      </c>
      <c r="H134" s="4" t="s">
        <v>15</v>
      </c>
      <c r="I134" s="4" t="s">
        <v>16</v>
      </c>
      <c r="J134" s="4" t="s">
        <v>17</v>
      </c>
      <c r="K134" s="4" t="s">
        <v>18</v>
      </c>
      <c r="L134" s="4" t="s">
        <v>19</v>
      </c>
      <c r="M134" s="4" t="s">
        <v>20</v>
      </c>
      <c r="N134" s="4" t="s">
        <v>21</v>
      </c>
      <c r="O134" s="4" t="s">
        <v>22</v>
      </c>
      <c r="P134" s="4" t="s">
        <v>23</v>
      </c>
      <c r="Q134" s="4" t="s">
        <v>24</v>
      </c>
    </row>
    <row r="135" spans="1:17" s="1" customFormat="1" ht="15" thickBot="1">
      <c r="A135" s="8"/>
      <c r="B135" s="5"/>
      <c r="C135" s="5"/>
      <c r="D135" s="5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</row>
    <row r="136" spans="1:17" s="1" customFormat="1" ht="15" thickBot="1">
      <c r="A136" s="8"/>
      <c r="B136" s="5"/>
      <c r="C136" s="5"/>
      <c r="D136" s="5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</row>
    <row r="137" spans="1:17" s="1" customFormat="1" ht="15" thickBot="1">
      <c r="A137" s="8"/>
      <c r="B137" s="5"/>
      <c r="C137" s="5"/>
      <c r="D137" s="5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</row>
    <row r="138" spans="1:17" s="1" customFormat="1" ht="15" thickBot="1">
      <c r="A138" s="8"/>
      <c r="B138" s="5"/>
      <c r="C138" s="5"/>
      <c r="D138" s="5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</row>
    <row r="139" spans="1:17" s="1" customFormat="1" ht="15" thickBot="1">
      <c r="A139" s="9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</row>
    <row r="140" spans="1:17" s="1" customFormat="1" ht="15" thickBot="1">
      <c r="A140" s="10" t="s">
        <v>11</v>
      </c>
      <c r="B140" s="4" t="s">
        <v>41</v>
      </c>
      <c r="C140" s="4" t="s">
        <v>8</v>
      </c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</row>
    <row r="141" spans="1:17" s="1" customFormat="1" ht="15" thickBot="1">
      <c r="A141" s="8"/>
      <c r="B141" s="5"/>
      <c r="C141" s="5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</row>
    <row r="142" spans="1:17" s="1" customFormat="1" ht="15" thickBot="1">
      <c r="A142" s="9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</row>
    <row r="143" spans="1:17" s="1" customFormat="1" ht="15" thickBot="1">
      <c r="A143" s="10" t="s">
        <v>3</v>
      </c>
      <c r="B143" s="4" t="s">
        <v>11</v>
      </c>
      <c r="C143" s="4" t="s">
        <v>39</v>
      </c>
      <c r="D143" s="4" t="s">
        <v>40</v>
      </c>
      <c r="E143" s="4" t="s">
        <v>12</v>
      </c>
      <c r="F143" s="4" t="s">
        <v>13</v>
      </c>
      <c r="G143" s="4" t="s">
        <v>14</v>
      </c>
      <c r="H143" s="4" t="s">
        <v>15</v>
      </c>
      <c r="I143" s="4" t="s">
        <v>16</v>
      </c>
      <c r="J143" s="4" t="s">
        <v>17</v>
      </c>
      <c r="K143" s="4" t="s">
        <v>18</v>
      </c>
      <c r="L143" s="4" t="s">
        <v>19</v>
      </c>
      <c r="M143" s="4" t="s">
        <v>20</v>
      </c>
      <c r="N143" s="4" t="s">
        <v>21</v>
      </c>
      <c r="O143" s="4" t="s">
        <v>22</v>
      </c>
      <c r="P143" s="4" t="s">
        <v>23</v>
      </c>
      <c r="Q143" s="4" t="s">
        <v>24</v>
      </c>
    </row>
    <row r="144" spans="1:17" s="1" customFormat="1" ht="15" thickBot="1">
      <c r="A144" s="8"/>
      <c r="B144" s="5"/>
      <c r="C144" s="5"/>
      <c r="D144" s="5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</row>
    <row r="145" spans="1:17" s="1" customFormat="1" ht="15" thickBot="1">
      <c r="A145" s="8"/>
      <c r="B145" s="5"/>
      <c r="C145" s="5"/>
      <c r="D145" s="5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</row>
    <row r="146" spans="1:17" s="1" customFormat="1" ht="15" thickBot="1">
      <c r="A146" s="8"/>
      <c r="B146" s="5"/>
      <c r="C146" s="5"/>
      <c r="D146" s="5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</row>
    <row r="147" spans="1:17" s="1" customFormat="1" ht="15" thickBot="1">
      <c r="A147" s="8"/>
      <c r="B147" s="5"/>
      <c r="C147" s="5"/>
      <c r="D147" s="5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</row>
    <row r="148" spans="1:17" s="1" customFormat="1" ht="15" thickBot="1">
      <c r="A148" s="9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</row>
    <row r="149" spans="1:17" s="1" customFormat="1" ht="15" thickBot="1">
      <c r="A149" s="10" t="s">
        <v>11</v>
      </c>
      <c r="B149" s="4" t="s">
        <v>41</v>
      </c>
      <c r="C149" s="4" t="s">
        <v>8</v>
      </c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</row>
    <row r="150" spans="1:17" s="1" customFormat="1" ht="15" thickBot="1">
      <c r="A150" s="8"/>
      <c r="B150" s="5"/>
      <c r="C150" s="5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</row>
    <row r="151" spans="1:17" s="1" customFormat="1" ht="15" thickBot="1">
      <c r="A151" s="9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</row>
    <row r="152" spans="1:17" s="1" customFormat="1" ht="15" thickBot="1">
      <c r="A152" s="10" t="s">
        <v>3</v>
      </c>
      <c r="B152" s="4" t="s">
        <v>11</v>
      </c>
      <c r="C152" s="4" t="s">
        <v>39</v>
      </c>
      <c r="D152" s="4" t="s">
        <v>40</v>
      </c>
      <c r="E152" s="4" t="s">
        <v>12</v>
      </c>
      <c r="F152" s="4" t="s">
        <v>13</v>
      </c>
      <c r="G152" s="4" t="s">
        <v>14</v>
      </c>
      <c r="H152" s="4" t="s">
        <v>15</v>
      </c>
      <c r="I152" s="4" t="s">
        <v>16</v>
      </c>
      <c r="J152" s="4" t="s">
        <v>17</v>
      </c>
      <c r="K152" s="4" t="s">
        <v>18</v>
      </c>
      <c r="L152" s="4" t="s">
        <v>19</v>
      </c>
      <c r="M152" s="4" t="s">
        <v>20</v>
      </c>
      <c r="N152" s="4" t="s">
        <v>21</v>
      </c>
      <c r="O152" s="4" t="s">
        <v>22</v>
      </c>
      <c r="P152" s="4" t="s">
        <v>23</v>
      </c>
      <c r="Q152" s="4" t="s">
        <v>24</v>
      </c>
    </row>
    <row r="153" spans="1:17" s="1" customFormat="1" ht="15" thickBot="1">
      <c r="A153" s="8"/>
      <c r="B153" s="5"/>
      <c r="C153" s="5"/>
      <c r="D153" s="5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</row>
    <row r="154" spans="1:17" s="1" customFormat="1" ht="15" thickBot="1">
      <c r="A154" s="8"/>
      <c r="B154" s="5"/>
      <c r="C154" s="5"/>
      <c r="D154" s="5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</row>
    <row r="155" spans="1:17" s="1" customFormat="1" ht="15" thickBot="1">
      <c r="A155" s="8"/>
      <c r="B155" s="5"/>
      <c r="C155" s="5"/>
      <c r="D155" s="5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</row>
    <row r="156" spans="1:17" s="1" customFormat="1" ht="15" thickBot="1">
      <c r="A156" s="8"/>
      <c r="B156" s="5"/>
      <c r="C156" s="5"/>
      <c r="D156" s="5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</row>
    <row r="157" spans="1:17" s="1" customFormat="1" ht="15" thickBot="1">
      <c r="A157" s="9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</row>
    <row r="158" spans="1:17" s="1" customFormat="1" ht="15" thickBot="1">
      <c r="A158" s="10" t="s">
        <v>11</v>
      </c>
      <c r="B158" s="4" t="s">
        <v>41</v>
      </c>
      <c r="C158" s="4" t="s">
        <v>8</v>
      </c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</row>
    <row r="159" spans="1:17" s="1" customFormat="1" ht="15" thickBot="1">
      <c r="A159" s="8"/>
      <c r="B159" s="5"/>
      <c r="C159" s="5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</row>
    <row r="160" spans="1:17" s="1" customFormat="1" ht="15" thickBot="1">
      <c r="A160" s="9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</row>
    <row r="161" spans="1:17" s="1" customFormat="1" ht="15" thickBot="1">
      <c r="A161" s="10" t="s">
        <v>3</v>
      </c>
      <c r="B161" s="4" t="s">
        <v>11</v>
      </c>
      <c r="C161" s="4" t="s">
        <v>39</v>
      </c>
      <c r="D161" s="4" t="s">
        <v>40</v>
      </c>
      <c r="E161" s="4" t="s">
        <v>12</v>
      </c>
      <c r="F161" s="4" t="s">
        <v>13</v>
      </c>
      <c r="G161" s="4" t="s">
        <v>14</v>
      </c>
      <c r="H161" s="4" t="s">
        <v>15</v>
      </c>
      <c r="I161" s="4" t="s">
        <v>16</v>
      </c>
      <c r="J161" s="4" t="s">
        <v>17</v>
      </c>
      <c r="K161" s="4" t="s">
        <v>18</v>
      </c>
      <c r="L161" s="4" t="s">
        <v>19</v>
      </c>
      <c r="M161" s="4" t="s">
        <v>20</v>
      </c>
      <c r="N161" s="4" t="s">
        <v>21</v>
      </c>
      <c r="O161" s="4" t="s">
        <v>22</v>
      </c>
      <c r="P161" s="4" t="s">
        <v>23</v>
      </c>
      <c r="Q161" s="4" t="s">
        <v>24</v>
      </c>
    </row>
    <row r="162" spans="1:17" s="1" customFormat="1" ht="15" thickBot="1">
      <c r="A162" s="8"/>
      <c r="B162" s="5"/>
      <c r="C162" s="5"/>
      <c r="D162" s="5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</row>
    <row r="163" spans="1:17" s="1" customFormat="1" ht="15" thickBot="1">
      <c r="A163" s="8"/>
      <c r="B163" s="5"/>
      <c r="C163" s="5"/>
      <c r="D163" s="5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</row>
    <row r="164" spans="1:17" s="1" customFormat="1" ht="15" thickBot="1">
      <c r="A164" s="8"/>
      <c r="B164" s="5"/>
      <c r="C164" s="5"/>
      <c r="D164" s="5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</row>
    <row r="165" spans="1:17" ht="14.25" thickBot="1">
      <c r="A165" s="17"/>
      <c r="B165" s="18"/>
      <c r="C165" s="18"/>
      <c r="D165" s="18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</row>
  </sheetData>
  <sheetProtection/>
  <mergeCells count="6">
    <mergeCell ref="A1:B1"/>
    <mergeCell ref="A2:B2"/>
    <mergeCell ref="A4:B4"/>
    <mergeCell ref="A12:B12"/>
    <mergeCell ref="A16:B16"/>
    <mergeCell ref="A92:B92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65"/>
  <sheetViews>
    <sheetView zoomScalePageLayoutView="0" workbookViewId="0" topLeftCell="A1">
      <selection activeCell="A12" sqref="A12:B12"/>
    </sheetView>
  </sheetViews>
  <sheetFormatPr defaultColWidth="9.140625" defaultRowHeight="15"/>
  <cols>
    <col min="1" max="1" width="18.7109375" style="3" customWidth="1"/>
    <col min="2" max="2" width="65.7109375" style="2" customWidth="1"/>
    <col min="3" max="3" width="19.7109375" style="2" customWidth="1"/>
    <col min="4" max="4" width="18.7109375" style="2" customWidth="1"/>
    <col min="5" max="17" width="11.7109375" style="2" customWidth="1"/>
  </cols>
  <sheetData>
    <row r="1" spans="1:17" s="1" customFormat="1" ht="17.25">
      <c r="A1" s="29" t="s">
        <v>45</v>
      </c>
      <c r="B1" s="30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1" customFormat="1" ht="17.25">
      <c r="A2" s="29" t="s">
        <v>44</v>
      </c>
      <c r="B2" s="30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1" customFormat="1" ht="14.25">
      <c r="A3" s="9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s="1" customFormat="1" ht="17.25">
      <c r="A4" s="29" t="s">
        <v>0</v>
      </c>
      <c r="B4" s="30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s="1" customFormat="1" ht="15" thickBot="1">
      <c r="A5" s="9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s="1" customFormat="1" ht="15" thickBot="1">
      <c r="A6" s="10" t="s">
        <v>1</v>
      </c>
      <c r="B6" s="5" t="s">
        <v>48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s="1" customFormat="1" ht="15" thickBot="1">
      <c r="A7" s="10" t="s">
        <v>2</v>
      </c>
      <c r="B7" s="5" t="s">
        <v>61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s="1" customFormat="1" ht="15" thickBot="1">
      <c r="A8" s="9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6"/>
    </row>
    <row r="9" spans="1:17" s="1" customFormat="1" ht="15" thickBot="1">
      <c r="A9" s="10" t="s">
        <v>3</v>
      </c>
      <c r="B9" s="4" t="s">
        <v>4</v>
      </c>
      <c r="C9" s="4" t="s">
        <v>5</v>
      </c>
      <c r="D9" s="4" t="s">
        <v>6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6"/>
    </row>
    <row r="10" spans="1:17" s="1" customFormat="1" ht="15" thickBot="1">
      <c r="A10" s="8">
        <v>41140</v>
      </c>
      <c r="B10" s="5" t="s">
        <v>95</v>
      </c>
      <c r="C10" s="5" t="s">
        <v>96</v>
      </c>
      <c r="D10" s="11">
        <v>7.24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6"/>
      <c r="P10" s="6"/>
      <c r="Q10" s="6"/>
    </row>
    <row r="11" spans="1:17" s="1" customFormat="1" ht="15" thickBot="1">
      <c r="A11" s="9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s="1" customFormat="1" ht="15" thickBot="1">
      <c r="A12" s="31" t="s">
        <v>7</v>
      </c>
      <c r="B12" s="32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s="1" customFormat="1" ht="15" thickBot="1">
      <c r="A13" s="8" t="s">
        <v>38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s="1" customFormat="1" ht="14.25">
      <c r="A14" s="12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s="1" customFormat="1" ht="14.25">
      <c r="A15" s="9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s="1" customFormat="1" ht="17.25">
      <c r="A16" s="29" t="s">
        <v>42</v>
      </c>
      <c r="B16" s="3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s="1" customFormat="1" ht="17.25">
      <c r="A17" s="22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s="1" customFormat="1" ht="15" thickBot="1">
      <c r="A18" s="9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s="1" customFormat="1" ht="15" thickBot="1">
      <c r="A19" s="10" t="s">
        <v>11</v>
      </c>
      <c r="B19" s="4" t="s">
        <v>41</v>
      </c>
      <c r="C19" s="4" t="s">
        <v>8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s="1" customFormat="1" ht="15" thickBot="1">
      <c r="A20" s="8">
        <v>1</v>
      </c>
      <c r="B20" s="5" t="s">
        <v>9</v>
      </c>
      <c r="C20" s="5" t="s">
        <v>10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s="1" customFormat="1" ht="15" thickBot="1">
      <c r="A21" s="9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s="1" customFormat="1" ht="15" thickBot="1">
      <c r="A22" s="10" t="s">
        <v>3</v>
      </c>
      <c r="B22" s="4" t="s">
        <v>11</v>
      </c>
      <c r="C22" s="4" t="s">
        <v>39</v>
      </c>
      <c r="D22" s="4" t="s">
        <v>40</v>
      </c>
      <c r="E22" s="4" t="s">
        <v>12</v>
      </c>
      <c r="F22" s="4" t="s">
        <v>13</v>
      </c>
      <c r="G22" s="4" t="s">
        <v>14</v>
      </c>
      <c r="H22" s="4" t="s">
        <v>15</v>
      </c>
      <c r="I22" s="4" t="s">
        <v>16</v>
      </c>
      <c r="J22" s="4" t="s">
        <v>17</v>
      </c>
      <c r="K22" s="4" t="s">
        <v>18</v>
      </c>
      <c r="L22" s="4" t="s">
        <v>19</v>
      </c>
      <c r="M22" s="4" t="s">
        <v>20</v>
      </c>
      <c r="N22" s="4" t="s">
        <v>21</v>
      </c>
      <c r="O22" s="4" t="s">
        <v>22</v>
      </c>
      <c r="P22" s="4" t="s">
        <v>23</v>
      </c>
      <c r="Q22" s="4" t="s">
        <v>24</v>
      </c>
    </row>
    <row r="23" spans="1:17" s="1" customFormat="1" ht="15" thickBot="1">
      <c r="A23" s="8">
        <v>41140</v>
      </c>
      <c r="B23" s="5">
        <v>1</v>
      </c>
      <c r="C23" s="5" t="s">
        <v>25</v>
      </c>
      <c r="D23" s="5">
        <v>4</v>
      </c>
      <c r="E23" s="14">
        <v>13.4</v>
      </c>
      <c r="F23" s="14">
        <v>3.3</v>
      </c>
      <c r="G23" s="14">
        <v>9.3</v>
      </c>
      <c r="H23" s="14">
        <v>13.7</v>
      </c>
      <c r="I23" s="14">
        <v>6.9</v>
      </c>
      <c r="J23" s="14">
        <v>0.7</v>
      </c>
      <c r="K23" s="14">
        <v>9.1</v>
      </c>
      <c r="L23" s="14">
        <v>23</v>
      </c>
      <c r="M23" s="14">
        <v>9.6</v>
      </c>
      <c r="N23" s="14">
        <v>18</v>
      </c>
      <c r="O23" s="14">
        <v>11.1</v>
      </c>
      <c r="P23" s="14">
        <v>15.6</v>
      </c>
      <c r="Q23" s="14">
        <f>SUM(E23:P23)</f>
        <v>133.7</v>
      </c>
    </row>
    <row r="24" spans="1:17" s="1" customFormat="1" ht="15" thickBot="1">
      <c r="A24" s="8">
        <v>41140</v>
      </c>
      <c r="B24" s="5">
        <v>1</v>
      </c>
      <c r="C24" s="5" t="s">
        <v>26</v>
      </c>
      <c r="D24" s="5">
        <v>98</v>
      </c>
      <c r="E24" s="14">
        <v>30</v>
      </c>
      <c r="F24" s="14">
        <v>30</v>
      </c>
      <c r="G24" s="14">
        <v>30</v>
      </c>
      <c r="H24" s="14">
        <v>30</v>
      </c>
      <c r="I24" s="14">
        <v>30</v>
      </c>
      <c r="J24" s="14">
        <v>30</v>
      </c>
      <c r="K24" s="14">
        <v>30</v>
      </c>
      <c r="L24" s="14">
        <v>30</v>
      </c>
      <c r="M24" s="14">
        <v>30</v>
      </c>
      <c r="N24" s="14">
        <v>30</v>
      </c>
      <c r="O24" s="14">
        <v>30</v>
      </c>
      <c r="P24" s="14">
        <v>30</v>
      </c>
      <c r="Q24" s="14">
        <v>30</v>
      </c>
    </row>
    <row r="25" spans="1:17" s="1" customFormat="1" ht="15" thickBot="1">
      <c r="A25" s="8"/>
      <c r="B25" s="5"/>
      <c r="C25" s="5"/>
      <c r="D25" s="5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1:17" s="1" customFormat="1" ht="15" thickBot="1">
      <c r="A26" s="8"/>
      <c r="B26" s="5"/>
      <c r="C26" s="5"/>
      <c r="D26" s="5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1:17" s="1" customFormat="1" ht="15" thickBot="1">
      <c r="A27" s="9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s="1" customFormat="1" ht="15" thickBot="1">
      <c r="A28" s="10" t="s">
        <v>11</v>
      </c>
      <c r="B28" s="4" t="s">
        <v>41</v>
      </c>
      <c r="C28" s="4" t="s">
        <v>8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s="1" customFormat="1" ht="15" thickBot="1">
      <c r="A29" s="8">
        <v>2</v>
      </c>
      <c r="B29" s="5" t="s">
        <v>27</v>
      </c>
      <c r="C29" s="5" t="s">
        <v>46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s="1" customFormat="1" ht="15" thickBot="1">
      <c r="A30" s="9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s="1" customFormat="1" ht="15" thickBot="1">
      <c r="A31" s="10" t="s">
        <v>3</v>
      </c>
      <c r="B31" s="4" t="s">
        <v>11</v>
      </c>
      <c r="C31" s="4" t="s">
        <v>39</v>
      </c>
      <c r="D31" s="4" t="s">
        <v>40</v>
      </c>
      <c r="E31" s="4" t="s">
        <v>12</v>
      </c>
      <c r="F31" s="4" t="s">
        <v>13</v>
      </c>
      <c r="G31" s="4" t="s">
        <v>14</v>
      </c>
      <c r="H31" s="4" t="s">
        <v>15</v>
      </c>
      <c r="I31" s="4" t="s">
        <v>16</v>
      </c>
      <c r="J31" s="4" t="s">
        <v>17</v>
      </c>
      <c r="K31" s="4" t="s">
        <v>18</v>
      </c>
      <c r="L31" s="4" t="s">
        <v>19</v>
      </c>
      <c r="M31" s="4" t="s">
        <v>20</v>
      </c>
      <c r="N31" s="4" t="s">
        <v>21</v>
      </c>
      <c r="O31" s="4" t="s">
        <v>22</v>
      </c>
      <c r="P31" s="4" t="s">
        <v>23</v>
      </c>
      <c r="Q31" s="4" t="s">
        <v>24</v>
      </c>
    </row>
    <row r="32" spans="1:17" s="1" customFormat="1" ht="15.75" thickBot="1">
      <c r="A32" s="8">
        <v>41140</v>
      </c>
      <c r="B32" s="5">
        <v>2</v>
      </c>
      <c r="C32" s="5" t="s">
        <v>47</v>
      </c>
      <c r="D32" s="5">
        <v>5</v>
      </c>
      <c r="E32" s="26">
        <f>37/30</f>
        <v>1.2333333333333334</v>
      </c>
      <c r="F32" s="26">
        <f>12/30</f>
        <v>0.4</v>
      </c>
      <c r="G32" s="26">
        <f>27/30</f>
        <v>0.9</v>
      </c>
      <c r="H32" s="26">
        <f>27/30</f>
        <v>0.9</v>
      </c>
      <c r="I32" s="26">
        <f>14/30</f>
        <v>0.4666666666666667</v>
      </c>
      <c r="J32" s="26">
        <f>8/30</f>
        <v>0.26666666666666666</v>
      </c>
      <c r="K32" s="26">
        <f>26/30</f>
        <v>0.8666666666666667</v>
      </c>
      <c r="L32" s="26">
        <f>62/30</f>
        <v>2.066666666666667</v>
      </c>
      <c r="M32" s="26">
        <f>34/30</f>
        <v>1.1333333333333333</v>
      </c>
      <c r="N32" s="26">
        <f>38/30</f>
        <v>1.2666666666666666</v>
      </c>
      <c r="O32" s="26">
        <f>19/30</f>
        <v>0.6333333333333333</v>
      </c>
      <c r="P32" s="26">
        <f>32/30</f>
        <v>1.0666666666666667</v>
      </c>
      <c r="Q32" s="14">
        <f>SUM(E32:P32)</f>
        <v>11.2</v>
      </c>
    </row>
    <row r="33" spans="1:17" s="1" customFormat="1" ht="15" thickBot="1">
      <c r="A33" s="8">
        <v>41140</v>
      </c>
      <c r="B33" s="5">
        <v>2</v>
      </c>
      <c r="C33" s="5" t="s">
        <v>26</v>
      </c>
      <c r="D33" s="5">
        <v>98</v>
      </c>
      <c r="E33" s="14">
        <v>30</v>
      </c>
      <c r="F33" s="14">
        <v>30</v>
      </c>
      <c r="G33" s="14">
        <v>30</v>
      </c>
      <c r="H33" s="14">
        <v>30</v>
      </c>
      <c r="I33" s="14">
        <v>30</v>
      </c>
      <c r="J33" s="14">
        <v>30</v>
      </c>
      <c r="K33" s="14">
        <v>30</v>
      </c>
      <c r="L33" s="14">
        <v>30</v>
      </c>
      <c r="M33" s="14">
        <v>30</v>
      </c>
      <c r="N33" s="14">
        <v>30</v>
      </c>
      <c r="O33" s="14">
        <v>30</v>
      </c>
      <c r="P33" s="14">
        <v>30</v>
      </c>
      <c r="Q33" s="14">
        <v>30</v>
      </c>
    </row>
    <row r="34" spans="1:17" s="1" customFormat="1" ht="15" thickBot="1">
      <c r="A34" s="8"/>
      <c r="B34" s="5"/>
      <c r="C34" s="5"/>
      <c r="D34" s="5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spans="1:17" s="1" customFormat="1" ht="15" thickBot="1">
      <c r="A35" s="8"/>
      <c r="B35" s="5"/>
      <c r="C35" s="5"/>
      <c r="D35" s="5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1:17" s="1" customFormat="1" ht="15" thickBot="1">
      <c r="A36" s="9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s="1" customFormat="1" ht="15" thickBot="1">
      <c r="A37" s="10" t="s">
        <v>11</v>
      </c>
      <c r="B37" s="4" t="s">
        <v>41</v>
      </c>
      <c r="C37" s="4" t="s">
        <v>8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s="1" customFormat="1" ht="15" thickBot="1">
      <c r="A38" s="8">
        <v>3</v>
      </c>
      <c r="B38" s="5" t="s">
        <v>28</v>
      </c>
      <c r="C38" s="5" t="s">
        <v>29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s="1" customFormat="1" ht="15" thickBot="1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s="1" customFormat="1" ht="15" thickBot="1">
      <c r="A40" s="10" t="s">
        <v>3</v>
      </c>
      <c r="B40" s="4" t="s">
        <v>11</v>
      </c>
      <c r="C40" s="4" t="s">
        <v>39</v>
      </c>
      <c r="D40" s="4" t="s">
        <v>40</v>
      </c>
      <c r="E40" s="4" t="s">
        <v>12</v>
      </c>
      <c r="F40" s="4" t="s">
        <v>13</v>
      </c>
      <c r="G40" s="4" t="s">
        <v>14</v>
      </c>
      <c r="H40" s="4" t="s">
        <v>15</v>
      </c>
      <c r="I40" s="4" t="s">
        <v>16</v>
      </c>
      <c r="J40" s="4" t="s">
        <v>17</v>
      </c>
      <c r="K40" s="4" t="s">
        <v>18</v>
      </c>
      <c r="L40" s="4" t="s">
        <v>19</v>
      </c>
      <c r="M40" s="4" t="s">
        <v>20</v>
      </c>
      <c r="N40" s="4" t="s">
        <v>21</v>
      </c>
      <c r="O40" s="4" t="s">
        <v>22</v>
      </c>
      <c r="P40" s="4" t="s">
        <v>23</v>
      </c>
      <c r="Q40" s="4" t="s">
        <v>24</v>
      </c>
    </row>
    <row r="41" spans="1:17" s="1" customFormat="1" ht="15" thickBot="1">
      <c r="A41" s="8">
        <v>41140</v>
      </c>
      <c r="B41" s="5">
        <v>3</v>
      </c>
      <c r="C41" s="5" t="s">
        <v>30</v>
      </c>
      <c r="D41" s="5">
        <v>1</v>
      </c>
      <c r="E41" s="14">
        <v>30.6</v>
      </c>
      <c r="F41" s="14">
        <v>31.1</v>
      </c>
      <c r="G41" s="14">
        <v>32.8</v>
      </c>
      <c r="H41" s="14">
        <v>35.4</v>
      </c>
      <c r="I41" s="14">
        <v>37.5</v>
      </c>
      <c r="J41" s="14">
        <v>38.4</v>
      </c>
      <c r="K41" s="14">
        <v>38.3</v>
      </c>
      <c r="L41" s="14">
        <v>38</v>
      </c>
      <c r="M41" s="14">
        <v>38.1</v>
      </c>
      <c r="N41" s="14">
        <v>36.6</v>
      </c>
      <c r="O41" s="14">
        <v>34.2</v>
      </c>
      <c r="P41" s="14">
        <v>31.7</v>
      </c>
      <c r="Q41" s="14">
        <f>AVERAGE(E41:P41)</f>
        <v>35.225</v>
      </c>
    </row>
    <row r="42" spans="1:17" s="1" customFormat="1" ht="15" thickBot="1">
      <c r="A42" s="8">
        <v>41140</v>
      </c>
      <c r="B42" s="5">
        <v>3</v>
      </c>
      <c r="C42" s="5" t="s">
        <v>26</v>
      </c>
      <c r="D42" s="5">
        <v>98</v>
      </c>
      <c r="E42" s="14">
        <v>30</v>
      </c>
      <c r="F42" s="14">
        <v>30</v>
      </c>
      <c r="G42" s="14">
        <v>30</v>
      </c>
      <c r="H42" s="14">
        <v>30</v>
      </c>
      <c r="I42" s="14">
        <v>30</v>
      </c>
      <c r="J42" s="14">
        <v>30</v>
      </c>
      <c r="K42" s="14">
        <v>30</v>
      </c>
      <c r="L42" s="14">
        <v>30</v>
      </c>
      <c r="M42" s="14">
        <v>30</v>
      </c>
      <c r="N42" s="14">
        <v>30</v>
      </c>
      <c r="O42" s="14">
        <v>30</v>
      </c>
      <c r="P42" s="14">
        <v>30</v>
      </c>
      <c r="Q42" s="14">
        <v>30</v>
      </c>
    </row>
    <row r="43" spans="1:17" s="1" customFormat="1" ht="15" thickBot="1">
      <c r="A43" s="8"/>
      <c r="B43" s="5"/>
      <c r="C43" s="5"/>
      <c r="D43" s="5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1:17" s="1" customFormat="1" ht="15" thickBot="1">
      <c r="A44" s="8"/>
      <c r="B44" s="5"/>
      <c r="C44" s="5"/>
      <c r="D44" s="5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1:17" s="1" customFormat="1" ht="15" thickBot="1">
      <c r="A45" s="9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17" s="1" customFormat="1" ht="15" thickBot="1">
      <c r="A46" s="10" t="s">
        <v>11</v>
      </c>
      <c r="B46" s="4" t="s">
        <v>41</v>
      </c>
      <c r="C46" s="4" t="s">
        <v>8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 s="1" customFormat="1" ht="15" thickBot="1">
      <c r="A47" s="8">
        <v>4</v>
      </c>
      <c r="B47" s="5" t="s">
        <v>31</v>
      </c>
      <c r="C47" s="5" t="s">
        <v>29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7" s="1" customFormat="1" ht="15" thickBot="1">
      <c r="A48" s="9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1:17" s="1" customFormat="1" ht="15" thickBot="1">
      <c r="A49" s="10" t="s">
        <v>3</v>
      </c>
      <c r="B49" s="4" t="s">
        <v>11</v>
      </c>
      <c r="C49" s="4" t="s">
        <v>39</v>
      </c>
      <c r="D49" s="4" t="s">
        <v>40</v>
      </c>
      <c r="E49" s="4" t="s">
        <v>12</v>
      </c>
      <c r="F49" s="4" t="s">
        <v>13</v>
      </c>
      <c r="G49" s="4" t="s">
        <v>14</v>
      </c>
      <c r="H49" s="4" t="s">
        <v>15</v>
      </c>
      <c r="I49" s="4" t="s">
        <v>16</v>
      </c>
      <c r="J49" s="4" t="s">
        <v>17</v>
      </c>
      <c r="K49" s="4" t="s">
        <v>18</v>
      </c>
      <c r="L49" s="4" t="s">
        <v>19</v>
      </c>
      <c r="M49" s="4" t="s">
        <v>20</v>
      </c>
      <c r="N49" s="4" t="s">
        <v>21</v>
      </c>
      <c r="O49" s="4" t="s">
        <v>22</v>
      </c>
      <c r="P49" s="4" t="s">
        <v>23</v>
      </c>
      <c r="Q49" s="4" t="s">
        <v>24</v>
      </c>
    </row>
    <row r="50" spans="1:17" s="1" customFormat="1" ht="15" thickBot="1">
      <c r="A50" s="8">
        <v>41140</v>
      </c>
      <c r="B50" s="5">
        <v>4</v>
      </c>
      <c r="C50" s="5" t="s">
        <v>30</v>
      </c>
      <c r="D50" s="5">
        <v>1</v>
      </c>
      <c r="E50" s="14">
        <v>21.6</v>
      </c>
      <c r="F50" s="14">
        <v>22.5</v>
      </c>
      <c r="G50" s="14">
        <v>24</v>
      </c>
      <c r="H50" s="14">
        <v>26</v>
      </c>
      <c r="I50" s="14">
        <v>27.8</v>
      </c>
      <c r="J50" s="14">
        <v>29.6</v>
      </c>
      <c r="K50" s="14">
        <v>30.1</v>
      </c>
      <c r="L50" s="14">
        <v>29.6</v>
      </c>
      <c r="M50" s="14">
        <v>28.6</v>
      </c>
      <c r="N50" s="14">
        <v>26.2</v>
      </c>
      <c r="O50" s="14">
        <v>24.4</v>
      </c>
      <c r="P50" s="14">
        <v>22.4</v>
      </c>
      <c r="Q50" s="14">
        <f>AVERAGE(E50:P50)</f>
        <v>26.066666666666663</v>
      </c>
    </row>
    <row r="51" spans="1:17" s="1" customFormat="1" ht="15" thickBot="1">
      <c r="A51" s="8">
        <v>41140</v>
      </c>
      <c r="B51" s="5">
        <v>4</v>
      </c>
      <c r="C51" s="5" t="s">
        <v>26</v>
      </c>
      <c r="D51" s="5">
        <v>98</v>
      </c>
      <c r="E51" s="14">
        <v>30</v>
      </c>
      <c r="F51" s="14">
        <v>30</v>
      </c>
      <c r="G51" s="14">
        <v>30</v>
      </c>
      <c r="H51" s="14">
        <v>30</v>
      </c>
      <c r="I51" s="14">
        <v>30</v>
      </c>
      <c r="J51" s="14">
        <v>30</v>
      </c>
      <c r="K51" s="14">
        <v>30</v>
      </c>
      <c r="L51" s="14">
        <v>30</v>
      </c>
      <c r="M51" s="14">
        <v>30</v>
      </c>
      <c r="N51" s="14">
        <v>30</v>
      </c>
      <c r="O51" s="14">
        <v>30</v>
      </c>
      <c r="P51" s="14">
        <v>30</v>
      </c>
      <c r="Q51" s="14">
        <v>30</v>
      </c>
    </row>
    <row r="52" spans="1:17" s="1" customFormat="1" ht="15" thickBot="1">
      <c r="A52" s="8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s="1" customFormat="1" ht="15" thickBot="1">
      <c r="A53" s="8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17" s="1" customFormat="1" ht="15" thickBot="1">
      <c r="A54" s="9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1:17" s="1" customFormat="1" ht="15" thickBot="1">
      <c r="A55" s="10" t="s">
        <v>11</v>
      </c>
      <c r="B55" s="4" t="s">
        <v>41</v>
      </c>
      <c r="C55" s="4" t="s">
        <v>8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</row>
    <row r="56" spans="1:17" s="1" customFormat="1" ht="15" thickBot="1">
      <c r="A56" s="8">
        <v>5</v>
      </c>
      <c r="B56" s="5" t="s">
        <v>32</v>
      </c>
      <c r="C56" s="5" t="s">
        <v>29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1:17" s="1" customFormat="1" ht="15" thickBot="1">
      <c r="A57" s="9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</row>
    <row r="58" spans="1:17" s="1" customFormat="1" ht="15" thickBot="1">
      <c r="A58" s="10" t="s">
        <v>3</v>
      </c>
      <c r="B58" s="4" t="s">
        <v>11</v>
      </c>
      <c r="C58" s="4" t="s">
        <v>39</v>
      </c>
      <c r="D58" s="4" t="s">
        <v>40</v>
      </c>
      <c r="E58" s="4" t="s">
        <v>12</v>
      </c>
      <c r="F58" s="4" t="s">
        <v>13</v>
      </c>
      <c r="G58" s="4" t="s">
        <v>14</v>
      </c>
      <c r="H58" s="4" t="s">
        <v>15</v>
      </c>
      <c r="I58" s="4" t="s">
        <v>16</v>
      </c>
      <c r="J58" s="4" t="s">
        <v>17</v>
      </c>
      <c r="K58" s="4" t="s">
        <v>18</v>
      </c>
      <c r="L58" s="4" t="s">
        <v>19</v>
      </c>
      <c r="M58" s="4" t="s">
        <v>20</v>
      </c>
      <c r="N58" s="4" t="s">
        <v>21</v>
      </c>
      <c r="O58" s="4" t="s">
        <v>22</v>
      </c>
      <c r="P58" s="4" t="s">
        <v>23</v>
      </c>
      <c r="Q58" s="4" t="s">
        <v>24</v>
      </c>
    </row>
    <row r="59" spans="1:17" s="1" customFormat="1" ht="15" thickBot="1">
      <c r="A59" s="8">
        <v>41140</v>
      </c>
      <c r="B59" s="5">
        <v>5</v>
      </c>
      <c r="C59" s="5" t="s">
        <v>30</v>
      </c>
      <c r="D59" s="5">
        <v>1</v>
      </c>
      <c r="E59" s="14">
        <v>26</v>
      </c>
      <c r="F59" s="14">
        <v>26.6</v>
      </c>
      <c r="G59" s="14">
        <v>28.1</v>
      </c>
      <c r="H59" s="14">
        <v>30.4</v>
      </c>
      <c r="I59" s="14">
        <v>32.2</v>
      </c>
      <c r="J59" s="14">
        <v>33.4</v>
      </c>
      <c r="K59" s="14">
        <v>33.6</v>
      </c>
      <c r="L59" s="14">
        <v>33.2</v>
      </c>
      <c r="M59" s="14">
        <v>32.8</v>
      </c>
      <c r="N59" s="14">
        <v>31.2</v>
      </c>
      <c r="O59" s="14">
        <v>29</v>
      </c>
      <c r="P59" s="14">
        <v>26.8</v>
      </c>
      <c r="Q59" s="14">
        <f>AVERAGE(E59:P59)</f>
        <v>30.275000000000002</v>
      </c>
    </row>
    <row r="60" spans="1:17" s="1" customFormat="1" ht="15" thickBot="1">
      <c r="A60" s="8">
        <v>41140</v>
      </c>
      <c r="B60" s="5">
        <v>5</v>
      </c>
      <c r="C60" s="5" t="s">
        <v>26</v>
      </c>
      <c r="D60" s="5">
        <v>98</v>
      </c>
      <c r="E60" s="14">
        <v>30</v>
      </c>
      <c r="F60" s="14">
        <v>30</v>
      </c>
      <c r="G60" s="14">
        <v>30</v>
      </c>
      <c r="H60" s="14">
        <v>30</v>
      </c>
      <c r="I60" s="14">
        <v>30</v>
      </c>
      <c r="J60" s="14">
        <v>30</v>
      </c>
      <c r="K60" s="14">
        <v>30</v>
      </c>
      <c r="L60" s="14">
        <v>30</v>
      </c>
      <c r="M60" s="14">
        <v>30</v>
      </c>
      <c r="N60" s="14">
        <v>30</v>
      </c>
      <c r="O60" s="14">
        <v>30</v>
      </c>
      <c r="P60" s="14">
        <v>30</v>
      </c>
      <c r="Q60" s="14">
        <v>30</v>
      </c>
    </row>
    <row r="61" spans="1:17" s="1" customFormat="1" ht="15" thickBot="1">
      <c r="A61" s="8"/>
      <c r="B61" s="5"/>
      <c r="C61" s="5"/>
      <c r="D61" s="5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</row>
    <row r="62" spans="1:17" s="1" customFormat="1" ht="15" thickBot="1">
      <c r="A62" s="8"/>
      <c r="B62" s="5"/>
      <c r="C62" s="5"/>
      <c r="D62" s="5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 spans="1:17" s="1" customFormat="1" ht="15" thickBot="1">
      <c r="A63" s="9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</row>
    <row r="64" spans="1:17" s="1" customFormat="1" ht="15" thickBot="1">
      <c r="A64" s="10" t="s">
        <v>11</v>
      </c>
      <c r="B64" s="4" t="s">
        <v>41</v>
      </c>
      <c r="C64" s="4" t="s">
        <v>8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</row>
    <row r="65" spans="1:17" s="1" customFormat="1" ht="15" thickBot="1">
      <c r="A65" s="8">
        <v>6</v>
      </c>
      <c r="B65" s="5" t="s">
        <v>33</v>
      </c>
      <c r="C65" s="5" t="s">
        <v>34</v>
      </c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</row>
    <row r="66" spans="1:17" s="1" customFormat="1" ht="15" thickBot="1">
      <c r="A66" s="9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</row>
    <row r="67" spans="1:17" s="1" customFormat="1" ht="15" thickBot="1">
      <c r="A67" s="10" t="s">
        <v>3</v>
      </c>
      <c r="B67" s="4" t="s">
        <v>11</v>
      </c>
      <c r="C67" s="4" t="s">
        <v>39</v>
      </c>
      <c r="D67" s="4" t="s">
        <v>40</v>
      </c>
      <c r="E67" s="4" t="s">
        <v>12</v>
      </c>
      <c r="F67" s="4" t="s">
        <v>13</v>
      </c>
      <c r="G67" s="4" t="s">
        <v>14</v>
      </c>
      <c r="H67" s="4" t="s">
        <v>15</v>
      </c>
      <c r="I67" s="4" t="s">
        <v>16</v>
      </c>
      <c r="J67" s="4" t="s">
        <v>17</v>
      </c>
      <c r="K67" s="4" t="s">
        <v>18</v>
      </c>
      <c r="L67" s="4" t="s">
        <v>19</v>
      </c>
      <c r="M67" s="4" t="s">
        <v>20</v>
      </c>
      <c r="N67" s="4" t="s">
        <v>21</v>
      </c>
      <c r="O67" s="4" t="s">
        <v>22</v>
      </c>
      <c r="P67" s="4" t="s">
        <v>23</v>
      </c>
      <c r="Q67" s="4" t="s">
        <v>24</v>
      </c>
    </row>
    <row r="68" spans="1:17" s="1" customFormat="1" ht="15" thickBot="1">
      <c r="A68" s="8">
        <v>41140</v>
      </c>
      <c r="B68" s="5">
        <v>6</v>
      </c>
      <c r="C68" s="5" t="s">
        <v>30</v>
      </c>
      <c r="D68" s="5">
        <v>1</v>
      </c>
      <c r="E68" s="14">
        <v>1013.2</v>
      </c>
      <c r="F68" s="14">
        <v>1012.1</v>
      </c>
      <c r="G68" s="14">
        <v>1010</v>
      </c>
      <c r="H68" s="14">
        <v>1007.9</v>
      </c>
      <c r="I68" s="14">
        <v>1006.3</v>
      </c>
      <c r="J68" s="14">
        <v>1003.4</v>
      </c>
      <c r="K68" s="14">
        <v>1002.5</v>
      </c>
      <c r="L68" s="14">
        <v>1003.1</v>
      </c>
      <c r="M68" s="14">
        <v>1005.3</v>
      </c>
      <c r="N68" s="14">
        <v>1009.3</v>
      </c>
      <c r="O68" s="14">
        <v>1011.3</v>
      </c>
      <c r="P68" s="14">
        <v>1013.1</v>
      </c>
      <c r="Q68" s="14">
        <f>AVERAGE(E68:P68)</f>
        <v>1008.1249999999999</v>
      </c>
    </row>
    <row r="69" spans="1:17" s="1" customFormat="1" ht="15" thickBot="1">
      <c r="A69" s="8">
        <v>41140</v>
      </c>
      <c r="B69" s="5">
        <v>6</v>
      </c>
      <c r="C69" s="5" t="s">
        <v>26</v>
      </c>
      <c r="D69" s="5">
        <v>98</v>
      </c>
      <c r="E69" s="14">
        <v>30</v>
      </c>
      <c r="F69" s="14">
        <v>30</v>
      </c>
      <c r="G69" s="14">
        <v>30</v>
      </c>
      <c r="H69" s="14">
        <v>30</v>
      </c>
      <c r="I69" s="14">
        <v>30</v>
      </c>
      <c r="J69" s="14">
        <v>30</v>
      </c>
      <c r="K69" s="14">
        <v>30</v>
      </c>
      <c r="L69" s="14">
        <v>30</v>
      </c>
      <c r="M69" s="14">
        <v>30</v>
      </c>
      <c r="N69" s="14">
        <v>30</v>
      </c>
      <c r="O69" s="14">
        <v>30</v>
      </c>
      <c r="P69" s="14">
        <v>30</v>
      </c>
      <c r="Q69" s="14">
        <v>30</v>
      </c>
    </row>
    <row r="70" spans="1:17" s="1" customFormat="1" ht="15" thickBot="1">
      <c r="A70" s="8"/>
      <c r="B70" s="5"/>
      <c r="C70" s="5"/>
      <c r="D70" s="5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</row>
    <row r="71" spans="1:17" s="1" customFormat="1" ht="15" thickBot="1">
      <c r="A71" s="8"/>
      <c r="B71" s="5"/>
      <c r="C71" s="5"/>
      <c r="D71" s="5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2" spans="1:17" s="1" customFormat="1" ht="15" thickBot="1">
      <c r="A72" s="9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</row>
    <row r="73" spans="1:17" s="1" customFormat="1" ht="15" thickBot="1">
      <c r="A73" s="10" t="s">
        <v>11</v>
      </c>
      <c r="B73" s="4" t="s">
        <v>41</v>
      </c>
      <c r="C73" s="4" t="s">
        <v>8</v>
      </c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</row>
    <row r="74" spans="1:17" s="1" customFormat="1" ht="15" thickBot="1">
      <c r="A74" s="8">
        <v>7</v>
      </c>
      <c r="B74" s="5" t="s">
        <v>35</v>
      </c>
      <c r="C74" s="5" t="s">
        <v>34</v>
      </c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</row>
    <row r="75" spans="1:17" s="1" customFormat="1" ht="15" thickBot="1">
      <c r="A75" s="9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</row>
    <row r="76" spans="1:17" s="1" customFormat="1" ht="15" thickBot="1">
      <c r="A76" s="10" t="s">
        <v>3</v>
      </c>
      <c r="B76" s="4" t="s">
        <v>11</v>
      </c>
      <c r="C76" s="4" t="s">
        <v>39</v>
      </c>
      <c r="D76" s="4" t="s">
        <v>40</v>
      </c>
      <c r="E76" s="4" t="s">
        <v>12</v>
      </c>
      <c r="F76" s="4" t="s">
        <v>13</v>
      </c>
      <c r="G76" s="4" t="s">
        <v>14</v>
      </c>
      <c r="H76" s="4" t="s">
        <v>15</v>
      </c>
      <c r="I76" s="4" t="s">
        <v>16</v>
      </c>
      <c r="J76" s="4" t="s">
        <v>17</v>
      </c>
      <c r="K76" s="4" t="s">
        <v>18</v>
      </c>
      <c r="L76" s="4" t="s">
        <v>19</v>
      </c>
      <c r="M76" s="4" t="s">
        <v>20</v>
      </c>
      <c r="N76" s="4" t="s">
        <v>21</v>
      </c>
      <c r="O76" s="4" t="s">
        <v>22</v>
      </c>
      <c r="P76" s="4" t="s">
        <v>23</v>
      </c>
      <c r="Q76" s="4" t="s">
        <v>24</v>
      </c>
    </row>
    <row r="77" spans="1:17" s="1" customFormat="1" ht="15" thickBot="1">
      <c r="A77" s="8">
        <v>41140</v>
      </c>
      <c r="B77" s="5">
        <v>7</v>
      </c>
      <c r="C77" s="5" t="s">
        <v>30</v>
      </c>
      <c r="D77" s="5">
        <v>1</v>
      </c>
      <c r="E77" s="15">
        <v>24.7</v>
      </c>
      <c r="F77" s="15">
        <v>25.3</v>
      </c>
      <c r="G77" s="15">
        <v>26.7</v>
      </c>
      <c r="H77" s="15">
        <v>28.6</v>
      </c>
      <c r="I77" s="15">
        <v>33</v>
      </c>
      <c r="J77" s="15">
        <v>32.7</v>
      </c>
      <c r="K77" s="15">
        <v>31.4</v>
      </c>
      <c r="L77" s="15">
        <v>32.3</v>
      </c>
      <c r="M77" s="15">
        <v>33.1</v>
      </c>
      <c r="N77" s="15">
        <v>30.2</v>
      </c>
      <c r="O77" s="15">
        <v>27.6</v>
      </c>
      <c r="P77" s="15">
        <v>25.9</v>
      </c>
      <c r="Q77" s="15">
        <f>AVERAGE(E77:P77)</f>
        <v>29.291666666666668</v>
      </c>
    </row>
    <row r="78" spans="1:17" s="1" customFormat="1" ht="15" thickBot="1">
      <c r="A78" s="8">
        <v>41140</v>
      </c>
      <c r="B78" s="5">
        <v>7</v>
      </c>
      <c r="C78" s="5" t="s">
        <v>26</v>
      </c>
      <c r="D78" s="5">
        <v>98</v>
      </c>
      <c r="E78" s="15">
        <v>30</v>
      </c>
      <c r="F78" s="15">
        <v>30</v>
      </c>
      <c r="G78" s="15">
        <v>30</v>
      </c>
      <c r="H78" s="15">
        <v>30</v>
      </c>
      <c r="I78" s="15">
        <v>30</v>
      </c>
      <c r="J78" s="15">
        <v>30</v>
      </c>
      <c r="K78" s="15">
        <v>30</v>
      </c>
      <c r="L78" s="15">
        <v>30</v>
      </c>
      <c r="M78" s="15">
        <v>30</v>
      </c>
      <c r="N78" s="15">
        <v>30</v>
      </c>
      <c r="O78" s="15">
        <v>30</v>
      </c>
      <c r="P78" s="15">
        <v>30</v>
      </c>
      <c r="Q78" s="15">
        <v>30</v>
      </c>
    </row>
    <row r="79" spans="1:17" s="1" customFormat="1" ht="15" thickBot="1">
      <c r="A79" s="8"/>
      <c r="B79" s="5"/>
      <c r="C79" s="5"/>
      <c r="D79" s="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1:17" s="1" customFormat="1" ht="15" thickBot="1">
      <c r="A80" s="8"/>
      <c r="B80" s="5"/>
      <c r="C80" s="5"/>
      <c r="D80" s="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1:17" s="1" customFormat="1" ht="15" thickBot="1">
      <c r="A81" s="9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</row>
    <row r="82" spans="1:17" s="1" customFormat="1" ht="15" thickBot="1">
      <c r="A82" s="10" t="s">
        <v>11</v>
      </c>
      <c r="B82" s="4" t="s">
        <v>41</v>
      </c>
      <c r="C82" s="4" t="s">
        <v>8</v>
      </c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</row>
    <row r="83" spans="1:17" s="1" customFormat="1" ht="15" thickBot="1">
      <c r="A83" s="8">
        <v>8</v>
      </c>
      <c r="B83" s="5" t="s">
        <v>36</v>
      </c>
      <c r="C83" s="5" t="s">
        <v>37</v>
      </c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</row>
    <row r="84" spans="1:17" s="1" customFormat="1" ht="15" thickBot="1">
      <c r="A84" s="9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</row>
    <row r="85" spans="1:17" s="1" customFormat="1" ht="15" thickBot="1">
      <c r="A85" s="10" t="s">
        <v>3</v>
      </c>
      <c r="B85" s="4" t="s">
        <v>11</v>
      </c>
      <c r="C85" s="4" t="s">
        <v>39</v>
      </c>
      <c r="D85" s="4" t="s">
        <v>40</v>
      </c>
      <c r="E85" s="4" t="s">
        <v>12</v>
      </c>
      <c r="F85" s="4" t="s">
        <v>13</v>
      </c>
      <c r="G85" s="4" t="s">
        <v>14</v>
      </c>
      <c r="H85" s="4" t="s">
        <v>15</v>
      </c>
      <c r="I85" s="4" t="s">
        <v>16</v>
      </c>
      <c r="J85" s="4" t="s">
        <v>17</v>
      </c>
      <c r="K85" s="4" t="s">
        <v>18</v>
      </c>
      <c r="L85" s="4" t="s">
        <v>19</v>
      </c>
      <c r="M85" s="4" t="s">
        <v>20</v>
      </c>
      <c r="N85" s="4" t="s">
        <v>21</v>
      </c>
      <c r="O85" s="4" t="s">
        <v>22</v>
      </c>
      <c r="P85" s="4" t="s">
        <v>23</v>
      </c>
      <c r="Q85" s="4" t="s">
        <v>24</v>
      </c>
    </row>
    <row r="86" spans="1:17" s="1" customFormat="1" ht="15" thickBot="1">
      <c r="A86" s="8"/>
      <c r="B86" s="5">
        <v>8</v>
      </c>
      <c r="C86" s="5" t="s">
        <v>25</v>
      </c>
      <c r="D86" s="5">
        <v>4</v>
      </c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</row>
    <row r="87" spans="1:17" s="1" customFormat="1" ht="15" thickBot="1">
      <c r="A87" s="8"/>
      <c r="B87" s="5"/>
      <c r="C87" s="5"/>
      <c r="D87" s="5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</row>
    <row r="88" spans="1:17" s="1" customFormat="1" ht="15" thickBot="1">
      <c r="A88" s="8"/>
      <c r="B88" s="5"/>
      <c r="C88" s="5"/>
      <c r="D88" s="5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</row>
    <row r="89" spans="1:17" s="1" customFormat="1" ht="15" thickBot="1">
      <c r="A89" s="8"/>
      <c r="B89" s="5"/>
      <c r="C89" s="5"/>
      <c r="D89" s="5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</row>
    <row r="90" spans="1:17" s="1" customFormat="1" ht="14.25">
      <c r="A90" s="12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</row>
    <row r="91" spans="1:17" s="1" customFormat="1" ht="14.25">
      <c r="A91" s="9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</row>
    <row r="92" spans="1:17" s="1" customFormat="1" ht="17.25">
      <c r="A92" s="29" t="s">
        <v>43</v>
      </c>
      <c r="B92" s="30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</row>
    <row r="93" spans="1:17" s="1" customFormat="1" ht="14.25">
      <c r="A93" s="9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</row>
    <row r="94" spans="1:17" s="1" customFormat="1" ht="15" thickBot="1">
      <c r="A94" s="9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</row>
    <row r="95" spans="1:17" s="1" customFormat="1" ht="15" thickBot="1">
      <c r="A95" s="10" t="s">
        <v>11</v>
      </c>
      <c r="B95" s="4" t="s">
        <v>41</v>
      </c>
      <c r="C95" s="4" t="s">
        <v>8</v>
      </c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</row>
    <row r="96" spans="1:17" s="1" customFormat="1" ht="15" thickBot="1">
      <c r="A96" s="8"/>
      <c r="B96" s="5"/>
      <c r="C96" s="5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</row>
    <row r="97" spans="1:17" s="1" customFormat="1" ht="15" thickBot="1">
      <c r="A97" s="9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</row>
    <row r="98" spans="1:17" s="1" customFormat="1" ht="15" thickBot="1">
      <c r="A98" s="10" t="s">
        <v>3</v>
      </c>
      <c r="B98" s="4" t="s">
        <v>11</v>
      </c>
      <c r="C98" s="4" t="s">
        <v>39</v>
      </c>
      <c r="D98" s="4" t="s">
        <v>40</v>
      </c>
      <c r="E98" s="4" t="s">
        <v>12</v>
      </c>
      <c r="F98" s="4" t="s">
        <v>13</v>
      </c>
      <c r="G98" s="4" t="s">
        <v>14</v>
      </c>
      <c r="H98" s="4" t="s">
        <v>15</v>
      </c>
      <c r="I98" s="4" t="s">
        <v>16</v>
      </c>
      <c r="J98" s="4" t="s">
        <v>17</v>
      </c>
      <c r="K98" s="4" t="s">
        <v>18</v>
      </c>
      <c r="L98" s="4" t="s">
        <v>19</v>
      </c>
      <c r="M98" s="4" t="s">
        <v>20</v>
      </c>
      <c r="N98" s="4" t="s">
        <v>21</v>
      </c>
      <c r="O98" s="4" t="s">
        <v>22</v>
      </c>
      <c r="P98" s="4" t="s">
        <v>23</v>
      </c>
      <c r="Q98" s="4" t="s">
        <v>24</v>
      </c>
    </row>
    <row r="99" spans="1:17" s="1" customFormat="1" ht="15" thickBot="1">
      <c r="A99" s="8"/>
      <c r="B99" s="5"/>
      <c r="C99" s="5"/>
      <c r="D99" s="5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</row>
    <row r="100" spans="1:17" s="1" customFormat="1" ht="15" thickBot="1">
      <c r="A100" s="8"/>
      <c r="B100" s="5"/>
      <c r="C100" s="5"/>
      <c r="D100" s="5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</row>
    <row r="101" spans="1:17" s="1" customFormat="1" ht="15" thickBot="1">
      <c r="A101" s="8"/>
      <c r="B101" s="5"/>
      <c r="C101" s="5"/>
      <c r="D101" s="5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</row>
    <row r="102" spans="1:17" s="1" customFormat="1" ht="15" thickBot="1">
      <c r="A102" s="8"/>
      <c r="B102" s="5"/>
      <c r="C102" s="5"/>
      <c r="D102" s="5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 spans="1:17" s="1" customFormat="1" ht="15" thickBot="1">
      <c r="A103" s="9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</row>
    <row r="104" spans="1:17" s="1" customFormat="1" ht="15" thickBot="1">
      <c r="A104" s="10" t="s">
        <v>11</v>
      </c>
      <c r="B104" s="4" t="s">
        <v>41</v>
      </c>
      <c r="C104" s="4" t="s">
        <v>8</v>
      </c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</row>
    <row r="105" spans="1:17" s="1" customFormat="1" ht="15" thickBot="1">
      <c r="A105" s="8"/>
      <c r="B105" s="5"/>
      <c r="C105" s="5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</row>
    <row r="106" spans="1:17" s="1" customFormat="1" ht="15" thickBot="1">
      <c r="A106" s="9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</row>
    <row r="107" spans="1:17" s="1" customFormat="1" ht="15" thickBot="1">
      <c r="A107" s="10" t="s">
        <v>3</v>
      </c>
      <c r="B107" s="4" t="s">
        <v>11</v>
      </c>
      <c r="C107" s="4" t="s">
        <v>39</v>
      </c>
      <c r="D107" s="4" t="s">
        <v>40</v>
      </c>
      <c r="E107" s="4" t="s">
        <v>12</v>
      </c>
      <c r="F107" s="4" t="s">
        <v>13</v>
      </c>
      <c r="G107" s="4" t="s">
        <v>14</v>
      </c>
      <c r="H107" s="4" t="s">
        <v>15</v>
      </c>
      <c r="I107" s="4" t="s">
        <v>16</v>
      </c>
      <c r="J107" s="4" t="s">
        <v>17</v>
      </c>
      <c r="K107" s="4" t="s">
        <v>18</v>
      </c>
      <c r="L107" s="4" t="s">
        <v>19</v>
      </c>
      <c r="M107" s="4" t="s">
        <v>20</v>
      </c>
      <c r="N107" s="4" t="s">
        <v>21</v>
      </c>
      <c r="O107" s="4" t="s">
        <v>22</v>
      </c>
      <c r="P107" s="4" t="s">
        <v>23</v>
      </c>
      <c r="Q107" s="4" t="s">
        <v>24</v>
      </c>
    </row>
    <row r="108" spans="1:17" s="1" customFormat="1" ht="15" thickBot="1">
      <c r="A108" s="8"/>
      <c r="B108" s="5"/>
      <c r="C108" s="5"/>
      <c r="D108" s="5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 spans="1:17" s="1" customFormat="1" ht="15" thickBot="1">
      <c r="A109" s="8"/>
      <c r="B109" s="5"/>
      <c r="C109" s="5"/>
      <c r="D109" s="5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</row>
    <row r="110" spans="1:17" s="1" customFormat="1" ht="15" thickBot="1">
      <c r="A110" s="8"/>
      <c r="B110" s="5"/>
      <c r="C110" s="5"/>
      <c r="D110" s="5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 spans="1:17" s="1" customFormat="1" ht="15" thickBot="1">
      <c r="A111" s="8"/>
      <c r="B111" s="5"/>
      <c r="C111" s="5"/>
      <c r="D111" s="5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 spans="1:17" s="1" customFormat="1" ht="15" thickBot="1">
      <c r="A112" s="9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</row>
    <row r="113" spans="1:17" s="1" customFormat="1" ht="15" thickBot="1">
      <c r="A113" s="10" t="s">
        <v>11</v>
      </c>
      <c r="B113" s="4" t="s">
        <v>41</v>
      </c>
      <c r="C113" s="4" t="s">
        <v>8</v>
      </c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</row>
    <row r="114" spans="1:17" s="1" customFormat="1" ht="15" thickBot="1">
      <c r="A114" s="8"/>
      <c r="B114" s="5"/>
      <c r="C114" s="5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</row>
    <row r="115" spans="1:17" s="1" customFormat="1" ht="15" thickBot="1">
      <c r="A115" s="9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</row>
    <row r="116" spans="1:17" s="1" customFormat="1" ht="15" thickBot="1">
      <c r="A116" s="10" t="s">
        <v>3</v>
      </c>
      <c r="B116" s="4" t="s">
        <v>11</v>
      </c>
      <c r="C116" s="4" t="s">
        <v>39</v>
      </c>
      <c r="D116" s="4" t="s">
        <v>40</v>
      </c>
      <c r="E116" s="4" t="s">
        <v>12</v>
      </c>
      <c r="F116" s="4" t="s">
        <v>13</v>
      </c>
      <c r="G116" s="4" t="s">
        <v>14</v>
      </c>
      <c r="H116" s="4" t="s">
        <v>15</v>
      </c>
      <c r="I116" s="4" t="s">
        <v>16</v>
      </c>
      <c r="J116" s="4" t="s">
        <v>17</v>
      </c>
      <c r="K116" s="4" t="s">
        <v>18</v>
      </c>
      <c r="L116" s="4" t="s">
        <v>19</v>
      </c>
      <c r="M116" s="4" t="s">
        <v>20</v>
      </c>
      <c r="N116" s="4" t="s">
        <v>21</v>
      </c>
      <c r="O116" s="4" t="s">
        <v>22</v>
      </c>
      <c r="P116" s="4" t="s">
        <v>23</v>
      </c>
      <c r="Q116" s="4" t="s">
        <v>24</v>
      </c>
    </row>
    <row r="117" spans="1:17" s="1" customFormat="1" ht="15" thickBot="1">
      <c r="A117" s="8"/>
      <c r="B117" s="5"/>
      <c r="C117" s="5"/>
      <c r="D117" s="5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1:17" s="1" customFormat="1" ht="15" thickBot="1">
      <c r="A118" s="8"/>
      <c r="B118" s="5"/>
      <c r="C118" s="5"/>
      <c r="D118" s="5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</row>
    <row r="119" spans="1:17" s="1" customFormat="1" ht="15" thickBot="1">
      <c r="A119" s="8"/>
      <c r="B119" s="5"/>
      <c r="C119" s="5"/>
      <c r="D119" s="5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</row>
    <row r="120" spans="1:17" s="1" customFormat="1" ht="15" thickBot="1">
      <c r="A120" s="8"/>
      <c r="B120" s="5"/>
      <c r="C120" s="5"/>
      <c r="D120" s="5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 spans="1:17" s="1" customFormat="1" ht="15" thickBot="1">
      <c r="A121" s="9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</row>
    <row r="122" spans="1:17" s="1" customFormat="1" ht="15" thickBot="1">
      <c r="A122" s="10" t="s">
        <v>11</v>
      </c>
      <c r="B122" s="4" t="s">
        <v>41</v>
      </c>
      <c r="C122" s="4" t="s">
        <v>8</v>
      </c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</row>
    <row r="123" spans="1:17" s="1" customFormat="1" ht="15" thickBot="1">
      <c r="A123" s="8"/>
      <c r="B123" s="5"/>
      <c r="C123" s="5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</row>
    <row r="124" spans="1:17" s="1" customFormat="1" ht="15" thickBot="1">
      <c r="A124" s="9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</row>
    <row r="125" spans="1:17" s="1" customFormat="1" ht="15" thickBot="1">
      <c r="A125" s="10" t="s">
        <v>3</v>
      </c>
      <c r="B125" s="4" t="s">
        <v>11</v>
      </c>
      <c r="C125" s="4" t="s">
        <v>39</v>
      </c>
      <c r="D125" s="4" t="s">
        <v>40</v>
      </c>
      <c r="E125" s="4" t="s">
        <v>12</v>
      </c>
      <c r="F125" s="4" t="s">
        <v>13</v>
      </c>
      <c r="G125" s="4" t="s">
        <v>14</v>
      </c>
      <c r="H125" s="4" t="s">
        <v>15</v>
      </c>
      <c r="I125" s="4" t="s">
        <v>16</v>
      </c>
      <c r="J125" s="4" t="s">
        <v>17</v>
      </c>
      <c r="K125" s="4" t="s">
        <v>18</v>
      </c>
      <c r="L125" s="4" t="s">
        <v>19</v>
      </c>
      <c r="M125" s="4" t="s">
        <v>20</v>
      </c>
      <c r="N125" s="4" t="s">
        <v>21</v>
      </c>
      <c r="O125" s="4" t="s">
        <v>22</v>
      </c>
      <c r="P125" s="4" t="s">
        <v>23</v>
      </c>
      <c r="Q125" s="4" t="s">
        <v>24</v>
      </c>
    </row>
    <row r="126" spans="1:17" s="1" customFormat="1" ht="15" thickBot="1">
      <c r="A126" s="8"/>
      <c r="B126" s="5"/>
      <c r="C126" s="5"/>
      <c r="D126" s="5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</row>
    <row r="127" spans="1:17" s="1" customFormat="1" ht="15" thickBot="1">
      <c r="A127" s="8"/>
      <c r="B127" s="5"/>
      <c r="C127" s="5"/>
      <c r="D127" s="5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</row>
    <row r="128" spans="1:17" s="1" customFormat="1" ht="15" thickBot="1">
      <c r="A128" s="8"/>
      <c r="B128" s="5"/>
      <c r="C128" s="5"/>
      <c r="D128" s="5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</row>
    <row r="129" spans="1:17" s="1" customFormat="1" ht="15" thickBot="1">
      <c r="A129" s="8"/>
      <c r="B129" s="5"/>
      <c r="C129" s="5"/>
      <c r="D129" s="5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</row>
    <row r="130" spans="1:17" s="1" customFormat="1" ht="15" thickBot="1">
      <c r="A130" s="9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</row>
    <row r="131" spans="1:17" s="1" customFormat="1" ht="15" thickBot="1">
      <c r="A131" s="10" t="s">
        <v>11</v>
      </c>
      <c r="B131" s="4" t="s">
        <v>41</v>
      </c>
      <c r="C131" s="4" t="s">
        <v>8</v>
      </c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</row>
    <row r="132" spans="1:17" s="1" customFormat="1" ht="15" thickBot="1">
      <c r="A132" s="8"/>
      <c r="B132" s="5"/>
      <c r="C132" s="5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</row>
    <row r="133" spans="1:17" s="1" customFormat="1" ht="15" thickBot="1">
      <c r="A133" s="9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</row>
    <row r="134" spans="1:17" s="1" customFormat="1" ht="15" thickBot="1">
      <c r="A134" s="10" t="s">
        <v>3</v>
      </c>
      <c r="B134" s="4" t="s">
        <v>11</v>
      </c>
      <c r="C134" s="4" t="s">
        <v>39</v>
      </c>
      <c r="D134" s="4" t="s">
        <v>40</v>
      </c>
      <c r="E134" s="4" t="s">
        <v>12</v>
      </c>
      <c r="F134" s="4" t="s">
        <v>13</v>
      </c>
      <c r="G134" s="4" t="s">
        <v>14</v>
      </c>
      <c r="H134" s="4" t="s">
        <v>15</v>
      </c>
      <c r="I134" s="4" t="s">
        <v>16</v>
      </c>
      <c r="J134" s="4" t="s">
        <v>17</v>
      </c>
      <c r="K134" s="4" t="s">
        <v>18</v>
      </c>
      <c r="L134" s="4" t="s">
        <v>19</v>
      </c>
      <c r="M134" s="4" t="s">
        <v>20</v>
      </c>
      <c r="N134" s="4" t="s">
        <v>21</v>
      </c>
      <c r="O134" s="4" t="s">
        <v>22</v>
      </c>
      <c r="P134" s="4" t="s">
        <v>23</v>
      </c>
      <c r="Q134" s="4" t="s">
        <v>24</v>
      </c>
    </row>
    <row r="135" spans="1:17" s="1" customFormat="1" ht="15" thickBot="1">
      <c r="A135" s="8"/>
      <c r="B135" s="5"/>
      <c r="C135" s="5"/>
      <c r="D135" s="5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</row>
    <row r="136" spans="1:17" s="1" customFormat="1" ht="15" thickBot="1">
      <c r="A136" s="8"/>
      <c r="B136" s="5"/>
      <c r="C136" s="5"/>
      <c r="D136" s="5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</row>
    <row r="137" spans="1:17" s="1" customFormat="1" ht="15" thickBot="1">
      <c r="A137" s="8"/>
      <c r="B137" s="5"/>
      <c r="C137" s="5"/>
      <c r="D137" s="5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</row>
    <row r="138" spans="1:17" s="1" customFormat="1" ht="15" thickBot="1">
      <c r="A138" s="8"/>
      <c r="B138" s="5"/>
      <c r="C138" s="5"/>
      <c r="D138" s="5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</row>
    <row r="139" spans="1:17" s="1" customFormat="1" ht="15" thickBot="1">
      <c r="A139" s="9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</row>
    <row r="140" spans="1:17" s="1" customFormat="1" ht="15" thickBot="1">
      <c r="A140" s="10" t="s">
        <v>11</v>
      </c>
      <c r="B140" s="4" t="s">
        <v>41</v>
      </c>
      <c r="C140" s="4" t="s">
        <v>8</v>
      </c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</row>
    <row r="141" spans="1:17" s="1" customFormat="1" ht="15" thickBot="1">
      <c r="A141" s="8"/>
      <c r="B141" s="5"/>
      <c r="C141" s="5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</row>
    <row r="142" spans="1:17" s="1" customFormat="1" ht="15" thickBot="1">
      <c r="A142" s="9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</row>
    <row r="143" spans="1:17" s="1" customFormat="1" ht="15" thickBot="1">
      <c r="A143" s="10" t="s">
        <v>3</v>
      </c>
      <c r="B143" s="4" t="s">
        <v>11</v>
      </c>
      <c r="C143" s="4" t="s">
        <v>39</v>
      </c>
      <c r="D143" s="4" t="s">
        <v>40</v>
      </c>
      <c r="E143" s="4" t="s">
        <v>12</v>
      </c>
      <c r="F143" s="4" t="s">
        <v>13</v>
      </c>
      <c r="G143" s="4" t="s">
        <v>14</v>
      </c>
      <c r="H143" s="4" t="s">
        <v>15</v>
      </c>
      <c r="I143" s="4" t="s">
        <v>16</v>
      </c>
      <c r="J143" s="4" t="s">
        <v>17</v>
      </c>
      <c r="K143" s="4" t="s">
        <v>18</v>
      </c>
      <c r="L143" s="4" t="s">
        <v>19</v>
      </c>
      <c r="M143" s="4" t="s">
        <v>20</v>
      </c>
      <c r="N143" s="4" t="s">
        <v>21</v>
      </c>
      <c r="O143" s="4" t="s">
        <v>22</v>
      </c>
      <c r="P143" s="4" t="s">
        <v>23</v>
      </c>
      <c r="Q143" s="4" t="s">
        <v>24</v>
      </c>
    </row>
    <row r="144" spans="1:17" s="1" customFormat="1" ht="15" thickBot="1">
      <c r="A144" s="8"/>
      <c r="B144" s="5"/>
      <c r="C144" s="5"/>
      <c r="D144" s="5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</row>
    <row r="145" spans="1:17" s="1" customFormat="1" ht="15" thickBot="1">
      <c r="A145" s="8"/>
      <c r="B145" s="5"/>
      <c r="C145" s="5"/>
      <c r="D145" s="5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</row>
    <row r="146" spans="1:17" s="1" customFormat="1" ht="15" thickBot="1">
      <c r="A146" s="8"/>
      <c r="B146" s="5"/>
      <c r="C146" s="5"/>
      <c r="D146" s="5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</row>
    <row r="147" spans="1:17" s="1" customFormat="1" ht="15" thickBot="1">
      <c r="A147" s="8"/>
      <c r="B147" s="5"/>
      <c r="C147" s="5"/>
      <c r="D147" s="5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</row>
    <row r="148" spans="1:17" s="1" customFormat="1" ht="15" thickBot="1">
      <c r="A148" s="9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</row>
    <row r="149" spans="1:17" s="1" customFormat="1" ht="15" thickBot="1">
      <c r="A149" s="10" t="s">
        <v>11</v>
      </c>
      <c r="B149" s="4" t="s">
        <v>41</v>
      </c>
      <c r="C149" s="4" t="s">
        <v>8</v>
      </c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</row>
    <row r="150" spans="1:17" s="1" customFormat="1" ht="15" thickBot="1">
      <c r="A150" s="8"/>
      <c r="B150" s="5"/>
      <c r="C150" s="5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</row>
    <row r="151" spans="1:17" s="1" customFormat="1" ht="15" thickBot="1">
      <c r="A151" s="9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</row>
    <row r="152" spans="1:17" s="1" customFormat="1" ht="15" thickBot="1">
      <c r="A152" s="10" t="s">
        <v>3</v>
      </c>
      <c r="B152" s="4" t="s">
        <v>11</v>
      </c>
      <c r="C152" s="4" t="s">
        <v>39</v>
      </c>
      <c r="D152" s="4" t="s">
        <v>40</v>
      </c>
      <c r="E152" s="4" t="s">
        <v>12</v>
      </c>
      <c r="F152" s="4" t="s">
        <v>13</v>
      </c>
      <c r="G152" s="4" t="s">
        <v>14</v>
      </c>
      <c r="H152" s="4" t="s">
        <v>15</v>
      </c>
      <c r="I152" s="4" t="s">
        <v>16</v>
      </c>
      <c r="J152" s="4" t="s">
        <v>17</v>
      </c>
      <c r="K152" s="4" t="s">
        <v>18</v>
      </c>
      <c r="L152" s="4" t="s">
        <v>19</v>
      </c>
      <c r="M152" s="4" t="s">
        <v>20</v>
      </c>
      <c r="N152" s="4" t="s">
        <v>21</v>
      </c>
      <c r="O152" s="4" t="s">
        <v>22</v>
      </c>
      <c r="P152" s="4" t="s">
        <v>23</v>
      </c>
      <c r="Q152" s="4" t="s">
        <v>24</v>
      </c>
    </row>
    <row r="153" spans="1:17" s="1" customFormat="1" ht="15" thickBot="1">
      <c r="A153" s="8"/>
      <c r="B153" s="5"/>
      <c r="C153" s="5"/>
      <c r="D153" s="5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</row>
    <row r="154" spans="1:17" s="1" customFormat="1" ht="15" thickBot="1">
      <c r="A154" s="8"/>
      <c r="B154" s="5"/>
      <c r="C154" s="5"/>
      <c r="D154" s="5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</row>
    <row r="155" spans="1:17" s="1" customFormat="1" ht="15" thickBot="1">
      <c r="A155" s="8"/>
      <c r="B155" s="5"/>
      <c r="C155" s="5"/>
      <c r="D155" s="5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</row>
    <row r="156" spans="1:17" s="1" customFormat="1" ht="15" thickBot="1">
      <c r="A156" s="8"/>
      <c r="B156" s="5"/>
      <c r="C156" s="5"/>
      <c r="D156" s="5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</row>
    <row r="157" spans="1:17" s="1" customFormat="1" ht="15" thickBot="1">
      <c r="A157" s="9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</row>
    <row r="158" spans="1:17" s="1" customFormat="1" ht="15" thickBot="1">
      <c r="A158" s="10" t="s">
        <v>11</v>
      </c>
      <c r="B158" s="4" t="s">
        <v>41</v>
      </c>
      <c r="C158" s="4" t="s">
        <v>8</v>
      </c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</row>
    <row r="159" spans="1:17" s="1" customFormat="1" ht="15" thickBot="1">
      <c r="A159" s="8"/>
      <c r="B159" s="5"/>
      <c r="C159" s="5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</row>
    <row r="160" spans="1:17" s="1" customFormat="1" ht="15" thickBot="1">
      <c r="A160" s="9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</row>
    <row r="161" spans="1:17" s="1" customFormat="1" ht="15" thickBot="1">
      <c r="A161" s="10" t="s">
        <v>3</v>
      </c>
      <c r="B161" s="4" t="s">
        <v>11</v>
      </c>
      <c r="C161" s="4" t="s">
        <v>39</v>
      </c>
      <c r="D161" s="4" t="s">
        <v>40</v>
      </c>
      <c r="E161" s="4" t="s">
        <v>12</v>
      </c>
      <c r="F161" s="4" t="s">
        <v>13</v>
      </c>
      <c r="G161" s="4" t="s">
        <v>14</v>
      </c>
      <c r="H161" s="4" t="s">
        <v>15</v>
      </c>
      <c r="I161" s="4" t="s">
        <v>16</v>
      </c>
      <c r="J161" s="4" t="s">
        <v>17</v>
      </c>
      <c r="K161" s="4" t="s">
        <v>18</v>
      </c>
      <c r="L161" s="4" t="s">
        <v>19</v>
      </c>
      <c r="M161" s="4" t="s">
        <v>20</v>
      </c>
      <c r="N161" s="4" t="s">
        <v>21</v>
      </c>
      <c r="O161" s="4" t="s">
        <v>22</v>
      </c>
      <c r="P161" s="4" t="s">
        <v>23</v>
      </c>
      <c r="Q161" s="4" t="s">
        <v>24</v>
      </c>
    </row>
    <row r="162" spans="1:17" s="1" customFormat="1" ht="15" thickBot="1">
      <c r="A162" s="8"/>
      <c r="B162" s="5"/>
      <c r="C162" s="5"/>
      <c r="D162" s="5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</row>
    <row r="163" spans="1:17" s="1" customFormat="1" ht="15" thickBot="1">
      <c r="A163" s="8"/>
      <c r="B163" s="5"/>
      <c r="C163" s="5"/>
      <c r="D163" s="5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</row>
    <row r="164" spans="1:17" s="1" customFormat="1" ht="15" thickBot="1">
      <c r="A164" s="8"/>
      <c r="B164" s="5"/>
      <c r="C164" s="5"/>
      <c r="D164" s="5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</row>
    <row r="165" spans="1:17" ht="14.25" thickBot="1">
      <c r="A165" s="17"/>
      <c r="B165" s="18"/>
      <c r="C165" s="18"/>
      <c r="D165" s="18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</row>
  </sheetData>
  <sheetProtection/>
  <mergeCells count="6">
    <mergeCell ref="A1:B1"/>
    <mergeCell ref="A2:B2"/>
    <mergeCell ref="A4:B4"/>
    <mergeCell ref="A12:B12"/>
    <mergeCell ref="A16:B16"/>
    <mergeCell ref="A92:B9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165"/>
  <sheetViews>
    <sheetView zoomScalePageLayoutView="0" workbookViewId="0" topLeftCell="A1">
      <selection activeCell="A12" sqref="A12:B12"/>
    </sheetView>
  </sheetViews>
  <sheetFormatPr defaultColWidth="9.140625" defaultRowHeight="15"/>
  <cols>
    <col min="1" max="1" width="18.7109375" style="3" customWidth="1"/>
    <col min="2" max="2" width="65.7109375" style="2" customWidth="1"/>
    <col min="3" max="3" width="19.7109375" style="2" customWidth="1"/>
    <col min="4" max="4" width="18.7109375" style="2" customWidth="1"/>
    <col min="5" max="17" width="11.7109375" style="2" customWidth="1"/>
  </cols>
  <sheetData>
    <row r="1" spans="1:17" s="1" customFormat="1" ht="17.25">
      <c r="A1" s="29" t="s">
        <v>45</v>
      </c>
      <c r="B1" s="30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1" customFormat="1" ht="17.25">
      <c r="A2" s="29" t="s">
        <v>44</v>
      </c>
      <c r="B2" s="30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1" customFormat="1" ht="14.25">
      <c r="A3" s="9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s="1" customFormat="1" ht="17.25">
      <c r="A4" s="29" t="s">
        <v>0</v>
      </c>
      <c r="B4" s="30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s="1" customFormat="1" ht="15" thickBot="1">
      <c r="A5" s="9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s="1" customFormat="1" ht="15" thickBot="1">
      <c r="A6" s="10" t="s">
        <v>1</v>
      </c>
      <c r="B6" s="5" t="s">
        <v>48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s="1" customFormat="1" ht="15" thickBot="1">
      <c r="A7" s="10" t="s">
        <v>2</v>
      </c>
      <c r="B7" s="5" t="s">
        <v>62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s="1" customFormat="1" ht="15" thickBot="1">
      <c r="A8" s="9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6"/>
    </row>
    <row r="9" spans="1:17" s="1" customFormat="1" ht="15" thickBot="1">
      <c r="A9" s="10" t="s">
        <v>3</v>
      </c>
      <c r="B9" s="4" t="s">
        <v>4</v>
      </c>
      <c r="C9" s="4" t="s">
        <v>5</v>
      </c>
      <c r="D9" s="4" t="s">
        <v>6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6"/>
    </row>
    <row r="10" spans="1:17" s="1" customFormat="1" ht="15" thickBot="1">
      <c r="A10" s="8">
        <v>41128</v>
      </c>
      <c r="B10" s="5" t="s">
        <v>97</v>
      </c>
      <c r="C10" s="5" t="s">
        <v>98</v>
      </c>
      <c r="D10" s="11">
        <v>1212.33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6"/>
      <c r="P10" s="6"/>
      <c r="Q10" s="6"/>
    </row>
    <row r="11" spans="1:17" s="1" customFormat="1" ht="15" thickBot="1">
      <c r="A11" s="9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s="1" customFormat="1" ht="15" thickBot="1">
      <c r="A12" s="31" t="s">
        <v>7</v>
      </c>
      <c r="B12" s="32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s="1" customFormat="1" ht="15" thickBot="1">
      <c r="A13" s="8" t="s">
        <v>38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s="1" customFormat="1" ht="14.25">
      <c r="A14" s="12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s="1" customFormat="1" ht="14.25">
      <c r="A15" s="9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s="1" customFormat="1" ht="17.25">
      <c r="A16" s="29" t="s">
        <v>42</v>
      </c>
      <c r="B16" s="3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s="1" customFormat="1" ht="17.25">
      <c r="A17" s="22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s="1" customFormat="1" ht="15" thickBot="1">
      <c r="A18" s="9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s="1" customFormat="1" ht="15" thickBot="1">
      <c r="A19" s="10" t="s">
        <v>11</v>
      </c>
      <c r="B19" s="4" t="s">
        <v>41</v>
      </c>
      <c r="C19" s="4" t="s">
        <v>8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s="1" customFormat="1" ht="15" thickBot="1">
      <c r="A20" s="8">
        <v>1</v>
      </c>
      <c r="B20" s="5" t="s">
        <v>9</v>
      </c>
      <c r="C20" s="5" t="s">
        <v>10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s="1" customFormat="1" ht="15" thickBot="1">
      <c r="A21" s="9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s="1" customFormat="1" ht="15" thickBot="1">
      <c r="A22" s="10" t="s">
        <v>3</v>
      </c>
      <c r="B22" s="4" t="s">
        <v>11</v>
      </c>
      <c r="C22" s="4" t="s">
        <v>39</v>
      </c>
      <c r="D22" s="4" t="s">
        <v>40</v>
      </c>
      <c r="E22" s="4" t="s">
        <v>12</v>
      </c>
      <c r="F22" s="4" t="s">
        <v>13</v>
      </c>
      <c r="G22" s="4" t="s">
        <v>14</v>
      </c>
      <c r="H22" s="4" t="s">
        <v>15</v>
      </c>
      <c r="I22" s="4" t="s">
        <v>16</v>
      </c>
      <c r="J22" s="4" t="s">
        <v>17</v>
      </c>
      <c r="K22" s="4" t="s">
        <v>18</v>
      </c>
      <c r="L22" s="4" t="s">
        <v>19</v>
      </c>
      <c r="M22" s="4" t="s">
        <v>20</v>
      </c>
      <c r="N22" s="4" t="s">
        <v>21</v>
      </c>
      <c r="O22" s="4" t="s">
        <v>22</v>
      </c>
      <c r="P22" s="4" t="s">
        <v>23</v>
      </c>
      <c r="Q22" s="4" t="s">
        <v>24</v>
      </c>
    </row>
    <row r="23" spans="1:17" s="1" customFormat="1" ht="15" thickBot="1">
      <c r="A23" s="8">
        <v>41128</v>
      </c>
      <c r="B23" s="5">
        <v>1</v>
      </c>
      <c r="C23" s="5" t="s">
        <v>25</v>
      </c>
      <c r="D23" s="5">
        <v>4</v>
      </c>
      <c r="E23" s="14">
        <v>2.9</v>
      </c>
      <c r="F23" s="14">
        <v>1.1</v>
      </c>
      <c r="G23" s="14">
        <v>14.8</v>
      </c>
      <c r="H23" s="14">
        <v>16.7</v>
      </c>
      <c r="I23" s="14">
        <v>5.7</v>
      </c>
      <c r="J23" s="14">
        <v>3</v>
      </c>
      <c r="K23" s="14">
        <v>1.7</v>
      </c>
      <c r="L23" s="14">
        <v>8.3</v>
      </c>
      <c r="M23" s="14">
        <v>0.1</v>
      </c>
      <c r="N23" s="14">
        <v>4.3</v>
      </c>
      <c r="O23" s="14">
        <v>1.6</v>
      </c>
      <c r="P23" s="14">
        <v>0.9</v>
      </c>
      <c r="Q23" s="14">
        <f>SUM(E23:P23)</f>
        <v>61.1</v>
      </c>
    </row>
    <row r="24" spans="1:17" s="1" customFormat="1" ht="15" thickBot="1">
      <c r="A24" s="8">
        <v>41128</v>
      </c>
      <c r="B24" s="5">
        <v>1</v>
      </c>
      <c r="C24" s="5" t="s">
        <v>26</v>
      </c>
      <c r="D24" s="5">
        <v>98</v>
      </c>
      <c r="E24" s="14">
        <v>30</v>
      </c>
      <c r="F24" s="14">
        <v>30</v>
      </c>
      <c r="G24" s="14">
        <v>30</v>
      </c>
      <c r="H24" s="14">
        <v>30</v>
      </c>
      <c r="I24" s="14">
        <v>30</v>
      </c>
      <c r="J24" s="14">
        <v>30</v>
      </c>
      <c r="K24" s="14">
        <v>30</v>
      </c>
      <c r="L24" s="14">
        <v>30</v>
      </c>
      <c r="M24" s="14">
        <v>30</v>
      </c>
      <c r="N24" s="14">
        <v>30</v>
      </c>
      <c r="O24" s="14">
        <v>30</v>
      </c>
      <c r="P24" s="14">
        <v>30</v>
      </c>
      <c r="Q24" s="14">
        <v>30</v>
      </c>
    </row>
    <row r="25" spans="1:17" s="1" customFormat="1" ht="15" thickBot="1">
      <c r="A25" s="8"/>
      <c r="B25" s="5"/>
      <c r="C25" s="5"/>
      <c r="D25" s="5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1:17" s="1" customFormat="1" ht="15" thickBot="1">
      <c r="A26" s="8"/>
      <c r="B26" s="5"/>
      <c r="C26" s="5"/>
      <c r="D26" s="5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1:17" s="1" customFormat="1" ht="15" thickBot="1">
      <c r="A27" s="9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s="1" customFormat="1" ht="15" thickBot="1">
      <c r="A28" s="10" t="s">
        <v>11</v>
      </c>
      <c r="B28" s="4" t="s">
        <v>41</v>
      </c>
      <c r="C28" s="4" t="s">
        <v>8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s="1" customFormat="1" ht="15" thickBot="1">
      <c r="A29" s="8">
        <v>2</v>
      </c>
      <c r="B29" s="5" t="s">
        <v>27</v>
      </c>
      <c r="C29" s="5" t="s">
        <v>46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s="1" customFormat="1" ht="15" thickBot="1">
      <c r="A30" s="9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s="1" customFormat="1" ht="15" thickBot="1">
      <c r="A31" s="10" t="s">
        <v>3</v>
      </c>
      <c r="B31" s="4" t="s">
        <v>11</v>
      </c>
      <c r="C31" s="4" t="s">
        <v>39</v>
      </c>
      <c r="D31" s="4" t="s">
        <v>40</v>
      </c>
      <c r="E31" s="4" t="s">
        <v>12</v>
      </c>
      <c r="F31" s="4" t="s">
        <v>13</v>
      </c>
      <c r="G31" s="4" t="s">
        <v>14</v>
      </c>
      <c r="H31" s="4" t="s">
        <v>15</v>
      </c>
      <c r="I31" s="4" t="s">
        <v>16</v>
      </c>
      <c r="J31" s="4" t="s">
        <v>17</v>
      </c>
      <c r="K31" s="4" t="s">
        <v>18</v>
      </c>
      <c r="L31" s="4" t="s">
        <v>19</v>
      </c>
      <c r="M31" s="4" t="s">
        <v>20</v>
      </c>
      <c r="N31" s="4" t="s">
        <v>21</v>
      </c>
      <c r="O31" s="4" t="s">
        <v>22</v>
      </c>
      <c r="P31" s="4" t="s">
        <v>23</v>
      </c>
      <c r="Q31" s="4" t="s">
        <v>24</v>
      </c>
    </row>
    <row r="32" spans="1:17" s="1" customFormat="1" ht="15.75" thickBot="1">
      <c r="A32" s="8">
        <v>41128</v>
      </c>
      <c r="B32" s="5">
        <v>2</v>
      </c>
      <c r="C32" s="5" t="s">
        <v>47</v>
      </c>
      <c r="D32" s="5">
        <v>5</v>
      </c>
      <c r="E32" s="26">
        <f>14/30</f>
        <v>0.4666666666666667</v>
      </c>
      <c r="F32" s="26">
        <f>10/30</f>
        <v>0.3333333333333333</v>
      </c>
      <c r="G32" s="26">
        <f>45/30</f>
        <v>1.5</v>
      </c>
      <c r="H32" s="26">
        <f>75/30</f>
        <v>2.5</v>
      </c>
      <c r="I32" s="26">
        <f>19/30</f>
        <v>0.6333333333333333</v>
      </c>
      <c r="J32" s="26">
        <f>5/30</f>
        <v>0.16666666666666666</v>
      </c>
      <c r="K32" s="26">
        <f>14/30</f>
        <v>0.4666666666666667</v>
      </c>
      <c r="L32" s="26">
        <f>19/30</f>
        <v>0.6333333333333333</v>
      </c>
      <c r="M32" s="26">
        <f>1/30</f>
        <v>0.03333333333333333</v>
      </c>
      <c r="N32" s="26">
        <f>14/30</f>
        <v>0.4666666666666667</v>
      </c>
      <c r="O32" s="26">
        <f>7/30</f>
        <v>0.23333333333333334</v>
      </c>
      <c r="P32" s="26">
        <f>5/30</f>
        <v>0.16666666666666666</v>
      </c>
      <c r="Q32" s="14">
        <f>SUM(E32:P32)</f>
        <v>7.600000000000001</v>
      </c>
    </row>
    <row r="33" spans="1:17" s="1" customFormat="1" ht="15" thickBot="1">
      <c r="A33" s="8">
        <v>41128</v>
      </c>
      <c r="B33" s="5">
        <v>2</v>
      </c>
      <c r="C33" s="5" t="s">
        <v>26</v>
      </c>
      <c r="D33" s="5">
        <v>98</v>
      </c>
      <c r="E33" s="14">
        <v>30</v>
      </c>
      <c r="F33" s="14">
        <v>30</v>
      </c>
      <c r="G33" s="14">
        <v>30</v>
      </c>
      <c r="H33" s="14">
        <v>30</v>
      </c>
      <c r="I33" s="14">
        <v>30</v>
      </c>
      <c r="J33" s="14">
        <v>30</v>
      </c>
      <c r="K33" s="14">
        <v>30</v>
      </c>
      <c r="L33" s="14">
        <v>30</v>
      </c>
      <c r="M33" s="14">
        <v>30</v>
      </c>
      <c r="N33" s="14">
        <v>30</v>
      </c>
      <c r="O33" s="14">
        <v>30</v>
      </c>
      <c r="P33" s="14">
        <v>30</v>
      </c>
      <c r="Q33" s="14">
        <v>30</v>
      </c>
    </row>
    <row r="34" spans="1:17" s="1" customFormat="1" ht="15" thickBot="1">
      <c r="A34" s="8"/>
      <c r="B34" s="5"/>
      <c r="C34" s="5"/>
      <c r="D34" s="5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spans="1:17" s="1" customFormat="1" ht="15" thickBot="1">
      <c r="A35" s="8"/>
      <c r="B35" s="5"/>
      <c r="C35" s="5"/>
      <c r="D35" s="5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1:17" s="1" customFormat="1" ht="15" thickBot="1">
      <c r="A36" s="9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s="1" customFormat="1" ht="15" thickBot="1">
      <c r="A37" s="10" t="s">
        <v>11</v>
      </c>
      <c r="B37" s="4" t="s">
        <v>41</v>
      </c>
      <c r="C37" s="4" t="s">
        <v>8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s="1" customFormat="1" ht="15" thickBot="1">
      <c r="A38" s="8">
        <v>3</v>
      </c>
      <c r="B38" s="5" t="s">
        <v>28</v>
      </c>
      <c r="C38" s="5" t="s">
        <v>29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s="1" customFormat="1" ht="15" thickBot="1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s="1" customFormat="1" ht="15" thickBot="1">
      <c r="A40" s="10" t="s">
        <v>3</v>
      </c>
      <c r="B40" s="4" t="s">
        <v>11</v>
      </c>
      <c r="C40" s="4" t="s">
        <v>39</v>
      </c>
      <c r="D40" s="4" t="s">
        <v>40</v>
      </c>
      <c r="E40" s="4" t="s">
        <v>12</v>
      </c>
      <c r="F40" s="4" t="s">
        <v>13</v>
      </c>
      <c r="G40" s="4" t="s">
        <v>14</v>
      </c>
      <c r="H40" s="4" t="s">
        <v>15</v>
      </c>
      <c r="I40" s="4" t="s">
        <v>16</v>
      </c>
      <c r="J40" s="4" t="s">
        <v>17</v>
      </c>
      <c r="K40" s="4" t="s">
        <v>18</v>
      </c>
      <c r="L40" s="4" t="s">
        <v>19</v>
      </c>
      <c r="M40" s="4" t="s">
        <v>20</v>
      </c>
      <c r="N40" s="4" t="s">
        <v>21</v>
      </c>
      <c r="O40" s="4" t="s">
        <v>22</v>
      </c>
      <c r="P40" s="4" t="s">
        <v>23</v>
      </c>
      <c r="Q40" s="4" t="s">
        <v>24</v>
      </c>
    </row>
    <row r="41" spans="1:17" s="1" customFormat="1" ht="15" thickBot="1">
      <c r="A41" s="8">
        <v>41128</v>
      </c>
      <c r="B41" s="5">
        <v>3</v>
      </c>
      <c r="C41" s="5" t="s">
        <v>30</v>
      </c>
      <c r="D41" s="5">
        <v>1</v>
      </c>
      <c r="E41" s="14">
        <v>25.4</v>
      </c>
      <c r="F41" s="14">
        <v>28.4</v>
      </c>
      <c r="G41" s="14">
        <v>31.2</v>
      </c>
      <c r="H41" s="14">
        <v>33.7</v>
      </c>
      <c r="I41" s="14">
        <v>36.9</v>
      </c>
      <c r="J41" s="14">
        <v>38.8</v>
      </c>
      <c r="K41" s="14">
        <v>39.3</v>
      </c>
      <c r="L41" s="14">
        <v>39</v>
      </c>
      <c r="M41" s="24">
        <v>36.5</v>
      </c>
      <c r="N41" s="24">
        <v>31.8</v>
      </c>
      <c r="O41" s="24">
        <v>28.1</v>
      </c>
      <c r="P41" s="14">
        <v>25.8</v>
      </c>
      <c r="Q41" s="14">
        <f>AVERAGE(E41:P41)</f>
        <v>32.90833333333334</v>
      </c>
    </row>
    <row r="42" spans="1:17" s="1" customFormat="1" ht="15" thickBot="1">
      <c r="A42" s="8">
        <v>41128</v>
      </c>
      <c r="B42" s="5">
        <v>3</v>
      </c>
      <c r="C42" s="5" t="s">
        <v>26</v>
      </c>
      <c r="D42" s="5">
        <v>98</v>
      </c>
      <c r="E42" s="14">
        <v>30</v>
      </c>
      <c r="F42" s="14">
        <v>30</v>
      </c>
      <c r="G42" s="14">
        <v>30</v>
      </c>
      <c r="H42" s="14">
        <v>30</v>
      </c>
      <c r="I42" s="14">
        <v>30</v>
      </c>
      <c r="J42" s="14">
        <v>30</v>
      </c>
      <c r="K42" s="14">
        <v>30</v>
      </c>
      <c r="L42" s="14">
        <v>30</v>
      </c>
      <c r="M42" s="24">
        <v>30</v>
      </c>
      <c r="N42" s="24">
        <v>30</v>
      </c>
      <c r="O42" s="24">
        <v>30</v>
      </c>
      <c r="P42" s="14">
        <v>30</v>
      </c>
      <c r="Q42" s="14">
        <v>30</v>
      </c>
    </row>
    <row r="43" spans="1:17" s="1" customFormat="1" ht="15" thickBot="1">
      <c r="A43" s="8"/>
      <c r="B43" s="5"/>
      <c r="C43" s="5"/>
      <c r="D43" s="5"/>
      <c r="E43" s="14"/>
      <c r="F43" s="14"/>
      <c r="G43" s="14"/>
      <c r="H43" s="14"/>
      <c r="I43" s="14"/>
      <c r="J43" s="14"/>
      <c r="K43" s="14"/>
      <c r="L43" s="14"/>
      <c r="M43" s="23"/>
      <c r="N43" s="23"/>
      <c r="O43" s="23"/>
      <c r="P43" s="14"/>
      <c r="Q43" s="14"/>
    </row>
    <row r="44" spans="1:17" s="1" customFormat="1" ht="15" thickBot="1">
      <c r="A44" s="8"/>
      <c r="B44" s="5"/>
      <c r="C44" s="5"/>
      <c r="D44" s="5"/>
      <c r="E44" s="14"/>
      <c r="F44" s="14"/>
      <c r="G44" s="14"/>
      <c r="H44" s="14"/>
      <c r="I44" s="14"/>
      <c r="J44" s="14"/>
      <c r="K44" s="14"/>
      <c r="L44" s="14"/>
      <c r="M44" s="23"/>
      <c r="N44" s="23"/>
      <c r="O44" s="23"/>
      <c r="P44" s="14"/>
      <c r="Q44" s="14"/>
    </row>
    <row r="45" spans="1:17" s="1" customFormat="1" ht="15" thickBot="1">
      <c r="A45" s="9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17" s="1" customFormat="1" ht="15" thickBot="1">
      <c r="A46" s="10" t="s">
        <v>11</v>
      </c>
      <c r="B46" s="4" t="s">
        <v>41</v>
      </c>
      <c r="C46" s="4" t="s">
        <v>8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 s="1" customFormat="1" ht="15" thickBot="1">
      <c r="A47" s="8">
        <v>4</v>
      </c>
      <c r="B47" s="5" t="s">
        <v>31</v>
      </c>
      <c r="C47" s="5" t="s">
        <v>29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7" s="1" customFormat="1" ht="15" thickBot="1">
      <c r="A48" s="9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1:17" s="1" customFormat="1" ht="15" thickBot="1">
      <c r="A49" s="10" t="s">
        <v>3</v>
      </c>
      <c r="B49" s="4" t="s">
        <v>11</v>
      </c>
      <c r="C49" s="4" t="s">
        <v>39</v>
      </c>
      <c r="D49" s="4" t="s">
        <v>40</v>
      </c>
      <c r="E49" s="4" t="s">
        <v>12</v>
      </c>
      <c r="F49" s="4" t="s">
        <v>13</v>
      </c>
      <c r="G49" s="4" t="s">
        <v>14</v>
      </c>
      <c r="H49" s="4" t="s">
        <v>15</v>
      </c>
      <c r="I49" s="4" t="s">
        <v>16</v>
      </c>
      <c r="J49" s="4" t="s">
        <v>17</v>
      </c>
      <c r="K49" s="4" t="s">
        <v>18</v>
      </c>
      <c r="L49" s="4" t="s">
        <v>19</v>
      </c>
      <c r="M49" s="4" t="s">
        <v>20</v>
      </c>
      <c r="N49" s="4" t="s">
        <v>21</v>
      </c>
      <c r="O49" s="4" t="s">
        <v>22</v>
      </c>
      <c r="P49" s="4" t="s">
        <v>23</v>
      </c>
      <c r="Q49" s="4" t="s">
        <v>24</v>
      </c>
    </row>
    <row r="50" spans="1:17" s="1" customFormat="1" ht="15" thickBot="1">
      <c r="A50" s="8">
        <v>41128</v>
      </c>
      <c r="B50" s="5">
        <v>4</v>
      </c>
      <c r="C50" s="5" t="s">
        <v>30</v>
      </c>
      <c r="D50" s="5">
        <v>1</v>
      </c>
      <c r="E50" s="14">
        <v>9</v>
      </c>
      <c r="F50" s="14">
        <v>11.9</v>
      </c>
      <c r="G50" s="14">
        <v>15.8</v>
      </c>
      <c r="H50" s="14">
        <v>18.7</v>
      </c>
      <c r="I50" s="14">
        <v>21.4</v>
      </c>
      <c r="J50" s="14">
        <v>22.5</v>
      </c>
      <c r="K50" s="14">
        <v>25.1</v>
      </c>
      <c r="L50" s="14">
        <v>24.5</v>
      </c>
      <c r="M50" s="14">
        <v>20.4</v>
      </c>
      <c r="N50" s="14">
        <v>15.3</v>
      </c>
      <c r="O50" s="14">
        <v>11.9</v>
      </c>
      <c r="P50" s="14">
        <v>9.4</v>
      </c>
      <c r="Q50" s="14">
        <f>AVERAGE(E50:P50)</f>
        <v>17.158333333333335</v>
      </c>
    </row>
    <row r="51" spans="1:17" s="1" customFormat="1" ht="15" thickBot="1">
      <c r="A51" s="8">
        <v>41128</v>
      </c>
      <c r="B51" s="5">
        <v>4</v>
      </c>
      <c r="C51" s="5" t="s">
        <v>26</v>
      </c>
      <c r="D51" s="5">
        <v>98</v>
      </c>
      <c r="E51" s="14">
        <v>30</v>
      </c>
      <c r="F51" s="14">
        <v>30</v>
      </c>
      <c r="G51" s="14">
        <v>30</v>
      </c>
      <c r="H51" s="14">
        <v>30</v>
      </c>
      <c r="I51" s="14">
        <v>30</v>
      </c>
      <c r="J51" s="14">
        <v>30</v>
      </c>
      <c r="K51" s="14">
        <v>30</v>
      </c>
      <c r="L51" s="14">
        <v>30</v>
      </c>
      <c r="M51" s="14">
        <v>30</v>
      </c>
      <c r="N51" s="14">
        <v>30</v>
      </c>
      <c r="O51" s="14">
        <v>30</v>
      </c>
      <c r="P51" s="14">
        <v>30</v>
      </c>
      <c r="Q51" s="14">
        <v>30</v>
      </c>
    </row>
    <row r="52" spans="1:17" s="1" customFormat="1" ht="15" thickBot="1">
      <c r="A52" s="8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s="1" customFormat="1" ht="15" thickBot="1">
      <c r="A53" s="8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17" s="1" customFormat="1" ht="15" thickBot="1">
      <c r="A54" s="9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1:17" s="1" customFormat="1" ht="15" thickBot="1">
      <c r="A55" s="10" t="s">
        <v>11</v>
      </c>
      <c r="B55" s="4" t="s">
        <v>41</v>
      </c>
      <c r="C55" s="4" t="s">
        <v>8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</row>
    <row r="56" spans="1:17" s="1" customFormat="1" ht="15" thickBot="1">
      <c r="A56" s="8">
        <v>5</v>
      </c>
      <c r="B56" s="5" t="s">
        <v>32</v>
      </c>
      <c r="C56" s="5" t="s">
        <v>29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1:17" s="1" customFormat="1" ht="15" thickBot="1">
      <c r="A57" s="9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</row>
    <row r="58" spans="1:17" s="1" customFormat="1" ht="15" thickBot="1">
      <c r="A58" s="10" t="s">
        <v>3</v>
      </c>
      <c r="B58" s="4" t="s">
        <v>11</v>
      </c>
      <c r="C58" s="4" t="s">
        <v>39</v>
      </c>
      <c r="D58" s="4" t="s">
        <v>40</v>
      </c>
      <c r="E58" s="4" t="s">
        <v>12</v>
      </c>
      <c r="F58" s="4" t="s">
        <v>13</v>
      </c>
      <c r="G58" s="4" t="s">
        <v>14</v>
      </c>
      <c r="H58" s="4" t="s">
        <v>15</v>
      </c>
      <c r="I58" s="4" t="s">
        <v>16</v>
      </c>
      <c r="J58" s="4" t="s">
        <v>17</v>
      </c>
      <c r="K58" s="4" t="s">
        <v>18</v>
      </c>
      <c r="L58" s="4" t="s">
        <v>19</v>
      </c>
      <c r="M58" s="4" t="s">
        <v>20</v>
      </c>
      <c r="N58" s="4" t="s">
        <v>21</v>
      </c>
      <c r="O58" s="4" t="s">
        <v>22</v>
      </c>
      <c r="P58" s="4" t="s">
        <v>23</v>
      </c>
      <c r="Q58" s="4" t="s">
        <v>24</v>
      </c>
    </row>
    <row r="59" spans="1:17" s="1" customFormat="1" ht="15" thickBot="1">
      <c r="A59" s="8">
        <v>41128</v>
      </c>
      <c r="B59" s="5">
        <v>5</v>
      </c>
      <c r="C59" s="5" t="s">
        <v>30</v>
      </c>
      <c r="D59" s="5">
        <v>1</v>
      </c>
      <c r="E59" s="14">
        <v>17.4</v>
      </c>
      <c r="F59" s="14">
        <v>20.4</v>
      </c>
      <c r="G59" s="14">
        <v>23.8</v>
      </c>
      <c r="H59" s="14">
        <v>26.5</v>
      </c>
      <c r="I59" s="14">
        <v>29.9</v>
      </c>
      <c r="J59" s="14">
        <v>31.6</v>
      </c>
      <c r="K59" s="14">
        <v>32.8</v>
      </c>
      <c r="L59" s="14">
        <v>32.4</v>
      </c>
      <c r="M59" s="14">
        <v>29.3</v>
      </c>
      <c r="N59" s="14">
        <v>24.3</v>
      </c>
      <c r="O59" s="14">
        <v>20.4</v>
      </c>
      <c r="P59" s="14">
        <v>17.8</v>
      </c>
      <c r="Q59" s="14">
        <f>AVERAGE(E59:P59)</f>
        <v>25.549999999999997</v>
      </c>
    </row>
    <row r="60" spans="1:17" s="1" customFormat="1" ht="15" thickBot="1">
      <c r="A60" s="8">
        <v>41128</v>
      </c>
      <c r="B60" s="5">
        <v>5</v>
      </c>
      <c r="C60" s="5" t="s">
        <v>26</v>
      </c>
      <c r="D60" s="5">
        <v>98</v>
      </c>
      <c r="E60" s="14">
        <v>30</v>
      </c>
      <c r="F60" s="14">
        <v>30</v>
      </c>
      <c r="G60" s="14">
        <v>30</v>
      </c>
      <c r="H60" s="14">
        <v>30</v>
      </c>
      <c r="I60" s="14">
        <v>30</v>
      </c>
      <c r="J60" s="14">
        <v>30</v>
      </c>
      <c r="K60" s="14">
        <v>30</v>
      </c>
      <c r="L60" s="14">
        <v>30</v>
      </c>
      <c r="M60" s="14">
        <v>30</v>
      </c>
      <c r="N60" s="14">
        <v>30</v>
      </c>
      <c r="O60" s="14">
        <v>30</v>
      </c>
      <c r="P60" s="14">
        <v>30</v>
      </c>
      <c r="Q60" s="14">
        <v>30</v>
      </c>
    </row>
    <row r="61" spans="1:17" s="1" customFormat="1" ht="15" thickBot="1">
      <c r="A61" s="8"/>
      <c r="B61" s="5"/>
      <c r="C61" s="5"/>
      <c r="D61" s="5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</row>
    <row r="62" spans="1:17" s="1" customFormat="1" ht="15" thickBot="1">
      <c r="A62" s="8"/>
      <c r="B62" s="5"/>
      <c r="C62" s="5"/>
      <c r="D62" s="5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 spans="1:17" s="1" customFormat="1" ht="15" thickBot="1">
      <c r="A63" s="9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</row>
    <row r="64" spans="1:17" s="1" customFormat="1" ht="15" thickBot="1">
      <c r="A64" s="10" t="s">
        <v>11</v>
      </c>
      <c r="B64" s="4" t="s">
        <v>41</v>
      </c>
      <c r="C64" s="4" t="s">
        <v>8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</row>
    <row r="65" spans="1:17" s="1" customFormat="1" ht="15" thickBot="1">
      <c r="A65" s="8">
        <v>6</v>
      </c>
      <c r="B65" s="5" t="s">
        <v>33</v>
      </c>
      <c r="C65" s="5" t="s">
        <v>34</v>
      </c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</row>
    <row r="66" spans="1:17" s="1" customFormat="1" ht="15" thickBot="1">
      <c r="A66" s="9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</row>
    <row r="67" spans="1:17" s="1" customFormat="1" ht="15" thickBot="1">
      <c r="A67" s="10" t="s">
        <v>3</v>
      </c>
      <c r="B67" s="4" t="s">
        <v>11</v>
      </c>
      <c r="C67" s="4" t="s">
        <v>39</v>
      </c>
      <c r="D67" s="4" t="s">
        <v>40</v>
      </c>
      <c r="E67" s="4" t="s">
        <v>12</v>
      </c>
      <c r="F67" s="4" t="s">
        <v>13</v>
      </c>
      <c r="G67" s="4" t="s">
        <v>14</v>
      </c>
      <c r="H67" s="4" t="s">
        <v>15</v>
      </c>
      <c r="I67" s="4" t="s">
        <v>16</v>
      </c>
      <c r="J67" s="4" t="s">
        <v>17</v>
      </c>
      <c r="K67" s="4" t="s">
        <v>18</v>
      </c>
      <c r="L67" s="4" t="s">
        <v>19</v>
      </c>
      <c r="M67" s="4" t="s">
        <v>20</v>
      </c>
      <c r="N67" s="4" t="s">
        <v>21</v>
      </c>
      <c r="O67" s="4" t="s">
        <v>22</v>
      </c>
      <c r="P67" s="4" t="s">
        <v>23</v>
      </c>
      <c r="Q67" s="4" t="s">
        <v>24</v>
      </c>
    </row>
    <row r="68" spans="1:17" s="1" customFormat="1" ht="15" thickBot="1">
      <c r="A68" s="8">
        <v>41128</v>
      </c>
      <c r="B68" s="5">
        <v>6</v>
      </c>
      <c r="C68" s="5" t="s">
        <v>30</v>
      </c>
      <c r="D68" s="5">
        <v>1</v>
      </c>
      <c r="E68" s="14">
        <v>1015</v>
      </c>
      <c r="F68" s="14">
        <v>1011.9</v>
      </c>
      <c r="G68" s="14">
        <v>1009.1</v>
      </c>
      <c r="H68" s="14">
        <v>1006.6</v>
      </c>
      <c r="I68" s="14">
        <v>1003.7</v>
      </c>
      <c r="J68" s="14">
        <v>1000.4</v>
      </c>
      <c r="K68" s="14">
        <v>998</v>
      </c>
      <c r="L68" s="14">
        <v>998.4</v>
      </c>
      <c r="M68" s="14">
        <v>1003.9</v>
      </c>
      <c r="N68" s="14">
        <v>1010.2</v>
      </c>
      <c r="O68" s="14">
        <v>1013.3</v>
      </c>
      <c r="P68" s="14">
        <v>1015.4</v>
      </c>
      <c r="Q68" s="14">
        <f>AVERAGE(E68:P68)</f>
        <v>1007.1583333333333</v>
      </c>
    </row>
    <row r="69" spans="1:17" s="1" customFormat="1" ht="15" thickBot="1">
      <c r="A69" s="8">
        <v>41128</v>
      </c>
      <c r="B69" s="5">
        <v>6</v>
      </c>
      <c r="C69" s="5" t="s">
        <v>26</v>
      </c>
      <c r="D69" s="5">
        <v>98</v>
      </c>
      <c r="E69" s="14">
        <v>30</v>
      </c>
      <c r="F69" s="14">
        <v>30</v>
      </c>
      <c r="G69" s="14">
        <v>30</v>
      </c>
      <c r="H69" s="14">
        <v>30</v>
      </c>
      <c r="I69" s="14">
        <v>30</v>
      </c>
      <c r="J69" s="14">
        <v>30</v>
      </c>
      <c r="K69" s="14">
        <v>30</v>
      </c>
      <c r="L69" s="14">
        <v>30</v>
      </c>
      <c r="M69" s="14">
        <v>30</v>
      </c>
      <c r="N69" s="14">
        <v>30</v>
      </c>
      <c r="O69" s="14">
        <v>30</v>
      </c>
      <c r="P69" s="14">
        <v>30</v>
      </c>
      <c r="Q69" s="14">
        <v>30</v>
      </c>
    </row>
    <row r="70" spans="1:17" s="1" customFormat="1" ht="15" thickBot="1">
      <c r="A70" s="8"/>
      <c r="B70" s="5"/>
      <c r="C70" s="5"/>
      <c r="D70" s="5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</row>
    <row r="71" spans="1:17" s="1" customFormat="1" ht="15" thickBot="1">
      <c r="A71" s="8"/>
      <c r="B71" s="5"/>
      <c r="C71" s="5"/>
      <c r="D71" s="5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2" spans="1:17" s="1" customFormat="1" ht="15" thickBot="1">
      <c r="A72" s="9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</row>
    <row r="73" spans="1:17" s="1" customFormat="1" ht="15" thickBot="1">
      <c r="A73" s="10" t="s">
        <v>11</v>
      </c>
      <c r="B73" s="4" t="s">
        <v>41</v>
      </c>
      <c r="C73" s="4" t="s">
        <v>8</v>
      </c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</row>
    <row r="74" spans="1:17" s="1" customFormat="1" ht="15" thickBot="1">
      <c r="A74" s="8">
        <v>7</v>
      </c>
      <c r="B74" s="5" t="s">
        <v>35</v>
      </c>
      <c r="C74" s="5" t="s">
        <v>34</v>
      </c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</row>
    <row r="75" spans="1:17" s="1" customFormat="1" ht="15" thickBot="1">
      <c r="A75" s="9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</row>
    <row r="76" spans="1:17" s="1" customFormat="1" ht="15" thickBot="1">
      <c r="A76" s="10" t="s">
        <v>3</v>
      </c>
      <c r="B76" s="4" t="s">
        <v>11</v>
      </c>
      <c r="C76" s="4" t="s">
        <v>39</v>
      </c>
      <c r="D76" s="4" t="s">
        <v>40</v>
      </c>
      <c r="E76" s="4" t="s">
        <v>12</v>
      </c>
      <c r="F76" s="4" t="s">
        <v>13</v>
      </c>
      <c r="G76" s="4" t="s">
        <v>14</v>
      </c>
      <c r="H76" s="4" t="s">
        <v>15</v>
      </c>
      <c r="I76" s="4" t="s">
        <v>16</v>
      </c>
      <c r="J76" s="4" t="s">
        <v>17</v>
      </c>
      <c r="K76" s="4" t="s">
        <v>18</v>
      </c>
      <c r="L76" s="4" t="s">
        <v>19</v>
      </c>
      <c r="M76" s="4" t="s">
        <v>20</v>
      </c>
      <c r="N76" s="4" t="s">
        <v>21</v>
      </c>
      <c r="O76" s="4" t="s">
        <v>22</v>
      </c>
      <c r="P76" s="4" t="s">
        <v>23</v>
      </c>
      <c r="Q76" s="4" t="s">
        <v>24</v>
      </c>
    </row>
    <row r="77" spans="1:17" s="1" customFormat="1" ht="15" thickBot="1">
      <c r="A77" s="8">
        <v>41128</v>
      </c>
      <c r="B77" s="5">
        <v>7</v>
      </c>
      <c r="C77" s="5" t="s">
        <v>30</v>
      </c>
      <c r="D77" s="5">
        <v>1</v>
      </c>
      <c r="E77" s="15">
        <v>14.1</v>
      </c>
      <c r="F77" s="15">
        <v>14.2</v>
      </c>
      <c r="G77" s="15">
        <v>15.1</v>
      </c>
      <c r="H77" s="15">
        <v>15.8</v>
      </c>
      <c r="I77" s="15">
        <v>11.7</v>
      </c>
      <c r="J77" s="15">
        <v>13.2</v>
      </c>
      <c r="K77" s="15">
        <v>14.2</v>
      </c>
      <c r="L77" s="15">
        <v>15.1</v>
      </c>
      <c r="M77" s="15">
        <v>13.5</v>
      </c>
      <c r="N77" s="15">
        <v>13.5</v>
      </c>
      <c r="O77" s="15">
        <v>10.7</v>
      </c>
      <c r="P77" s="15">
        <v>11.4</v>
      </c>
      <c r="Q77" s="15">
        <f>AVERAGE(E77:P77)</f>
        <v>13.541666666666666</v>
      </c>
    </row>
    <row r="78" spans="1:17" s="1" customFormat="1" ht="15" thickBot="1">
      <c r="A78" s="8">
        <v>41128</v>
      </c>
      <c r="B78" s="5">
        <v>7</v>
      </c>
      <c r="C78" s="5" t="s">
        <v>26</v>
      </c>
      <c r="D78" s="5">
        <v>98</v>
      </c>
      <c r="E78" s="15">
        <v>30</v>
      </c>
      <c r="F78" s="15">
        <v>30</v>
      </c>
      <c r="G78" s="15">
        <v>30</v>
      </c>
      <c r="H78" s="15">
        <v>30</v>
      </c>
      <c r="I78" s="15">
        <v>30</v>
      </c>
      <c r="J78" s="15">
        <v>30</v>
      </c>
      <c r="K78" s="15">
        <v>30</v>
      </c>
      <c r="L78" s="15">
        <v>30</v>
      </c>
      <c r="M78" s="15">
        <v>30</v>
      </c>
      <c r="N78" s="15">
        <v>30</v>
      </c>
      <c r="O78" s="15">
        <v>30</v>
      </c>
      <c r="P78" s="15">
        <v>30</v>
      </c>
      <c r="Q78" s="15">
        <v>30</v>
      </c>
    </row>
    <row r="79" spans="1:17" s="1" customFormat="1" ht="15" thickBot="1">
      <c r="A79" s="8"/>
      <c r="B79" s="5"/>
      <c r="C79" s="5"/>
      <c r="D79" s="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1:17" s="1" customFormat="1" ht="15" thickBot="1">
      <c r="A80" s="8"/>
      <c r="B80" s="5"/>
      <c r="C80" s="5"/>
      <c r="D80" s="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1:17" s="1" customFormat="1" ht="15" thickBot="1">
      <c r="A81" s="9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</row>
    <row r="82" spans="1:17" s="1" customFormat="1" ht="15" thickBot="1">
      <c r="A82" s="10" t="s">
        <v>11</v>
      </c>
      <c r="B82" s="4" t="s">
        <v>41</v>
      </c>
      <c r="C82" s="4" t="s">
        <v>8</v>
      </c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</row>
    <row r="83" spans="1:17" s="1" customFormat="1" ht="15" thickBot="1">
      <c r="A83" s="8">
        <v>8</v>
      </c>
      <c r="B83" s="5" t="s">
        <v>36</v>
      </c>
      <c r="C83" s="5" t="s">
        <v>37</v>
      </c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</row>
    <row r="84" spans="1:17" s="1" customFormat="1" ht="15" thickBot="1">
      <c r="A84" s="9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</row>
    <row r="85" spans="1:17" s="1" customFormat="1" ht="15" thickBot="1">
      <c r="A85" s="10" t="s">
        <v>3</v>
      </c>
      <c r="B85" s="4" t="s">
        <v>11</v>
      </c>
      <c r="C85" s="4" t="s">
        <v>39</v>
      </c>
      <c r="D85" s="4" t="s">
        <v>40</v>
      </c>
      <c r="E85" s="4" t="s">
        <v>12</v>
      </c>
      <c r="F85" s="4" t="s">
        <v>13</v>
      </c>
      <c r="G85" s="4" t="s">
        <v>14</v>
      </c>
      <c r="H85" s="4" t="s">
        <v>15</v>
      </c>
      <c r="I85" s="4" t="s">
        <v>16</v>
      </c>
      <c r="J85" s="4" t="s">
        <v>17</v>
      </c>
      <c r="K85" s="4" t="s">
        <v>18</v>
      </c>
      <c r="L85" s="4" t="s">
        <v>19</v>
      </c>
      <c r="M85" s="4" t="s">
        <v>20</v>
      </c>
      <c r="N85" s="4" t="s">
        <v>21</v>
      </c>
      <c r="O85" s="4" t="s">
        <v>22</v>
      </c>
      <c r="P85" s="4" t="s">
        <v>23</v>
      </c>
      <c r="Q85" s="4" t="s">
        <v>24</v>
      </c>
    </row>
    <row r="86" spans="1:17" s="1" customFormat="1" ht="15" thickBot="1">
      <c r="A86" s="8"/>
      <c r="B86" s="5">
        <v>8</v>
      </c>
      <c r="C86" s="5" t="s">
        <v>25</v>
      </c>
      <c r="D86" s="5">
        <v>4</v>
      </c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</row>
    <row r="87" spans="1:17" s="1" customFormat="1" ht="15" thickBot="1">
      <c r="A87" s="8"/>
      <c r="B87" s="5"/>
      <c r="C87" s="5"/>
      <c r="D87" s="5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</row>
    <row r="88" spans="1:17" s="1" customFormat="1" ht="15" thickBot="1">
      <c r="A88" s="8"/>
      <c r="B88" s="5"/>
      <c r="C88" s="5"/>
      <c r="D88" s="5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</row>
    <row r="89" spans="1:17" s="1" customFormat="1" ht="15" thickBot="1">
      <c r="A89" s="8"/>
      <c r="B89" s="5"/>
      <c r="C89" s="5"/>
      <c r="D89" s="5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</row>
    <row r="90" spans="1:17" s="1" customFormat="1" ht="14.25">
      <c r="A90" s="12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</row>
    <row r="91" spans="1:17" s="1" customFormat="1" ht="14.25">
      <c r="A91" s="9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</row>
    <row r="92" spans="1:17" s="1" customFormat="1" ht="17.25">
      <c r="A92" s="29" t="s">
        <v>43</v>
      </c>
      <c r="B92" s="30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</row>
    <row r="93" spans="1:17" s="1" customFormat="1" ht="14.25">
      <c r="A93" s="9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</row>
    <row r="94" spans="1:17" s="1" customFormat="1" ht="15" thickBot="1">
      <c r="A94" s="9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</row>
    <row r="95" spans="1:17" s="1" customFormat="1" ht="15" thickBot="1">
      <c r="A95" s="10" t="s">
        <v>11</v>
      </c>
      <c r="B95" s="4" t="s">
        <v>41</v>
      </c>
      <c r="C95" s="4" t="s">
        <v>8</v>
      </c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</row>
    <row r="96" spans="1:17" s="1" customFormat="1" ht="15" thickBot="1">
      <c r="A96" s="8"/>
      <c r="B96" s="5"/>
      <c r="C96" s="5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</row>
    <row r="97" spans="1:17" s="1" customFormat="1" ht="15" thickBot="1">
      <c r="A97" s="9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</row>
    <row r="98" spans="1:17" s="1" customFormat="1" ht="15" thickBot="1">
      <c r="A98" s="10" t="s">
        <v>3</v>
      </c>
      <c r="B98" s="4" t="s">
        <v>11</v>
      </c>
      <c r="C98" s="4" t="s">
        <v>39</v>
      </c>
      <c r="D98" s="4" t="s">
        <v>40</v>
      </c>
      <c r="E98" s="4" t="s">
        <v>12</v>
      </c>
      <c r="F98" s="4" t="s">
        <v>13</v>
      </c>
      <c r="G98" s="4" t="s">
        <v>14</v>
      </c>
      <c r="H98" s="4" t="s">
        <v>15</v>
      </c>
      <c r="I98" s="4" t="s">
        <v>16</v>
      </c>
      <c r="J98" s="4" t="s">
        <v>17</v>
      </c>
      <c r="K98" s="4" t="s">
        <v>18</v>
      </c>
      <c r="L98" s="4" t="s">
        <v>19</v>
      </c>
      <c r="M98" s="4" t="s">
        <v>20</v>
      </c>
      <c r="N98" s="4" t="s">
        <v>21</v>
      </c>
      <c r="O98" s="4" t="s">
        <v>22</v>
      </c>
      <c r="P98" s="4" t="s">
        <v>23</v>
      </c>
      <c r="Q98" s="4" t="s">
        <v>24</v>
      </c>
    </row>
    <row r="99" spans="1:17" s="1" customFormat="1" ht="15" thickBot="1">
      <c r="A99" s="8"/>
      <c r="B99" s="5"/>
      <c r="C99" s="5"/>
      <c r="D99" s="5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</row>
    <row r="100" spans="1:17" s="1" customFormat="1" ht="15" thickBot="1">
      <c r="A100" s="8"/>
      <c r="B100" s="5"/>
      <c r="C100" s="5"/>
      <c r="D100" s="5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</row>
    <row r="101" spans="1:17" s="1" customFormat="1" ht="15" thickBot="1">
      <c r="A101" s="8"/>
      <c r="B101" s="5"/>
      <c r="C101" s="5"/>
      <c r="D101" s="5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</row>
    <row r="102" spans="1:17" s="1" customFormat="1" ht="15" thickBot="1">
      <c r="A102" s="8"/>
      <c r="B102" s="5"/>
      <c r="C102" s="5"/>
      <c r="D102" s="5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 spans="1:17" s="1" customFormat="1" ht="15" thickBot="1">
      <c r="A103" s="9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</row>
    <row r="104" spans="1:17" s="1" customFormat="1" ht="15" thickBot="1">
      <c r="A104" s="10" t="s">
        <v>11</v>
      </c>
      <c r="B104" s="4" t="s">
        <v>41</v>
      </c>
      <c r="C104" s="4" t="s">
        <v>8</v>
      </c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</row>
    <row r="105" spans="1:17" s="1" customFormat="1" ht="15" thickBot="1">
      <c r="A105" s="8"/>
      <c r="B105" s="5"/>
      <c r="C105" s="5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</row>
    <row r="106" spans="1:17" s="1" customFormat="1" ht="15" thickBot="1">
      <c r="A106" s="9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</row>
    <row r="107" spans="1:17" s="1" customFormat="1" ht="15" thickBot="1">
      <c r="A107" s="10" t="s">
        <v>3</v>
      </c>
      <c r="B107" s="4" t="s">
        <v>11</v>
      </c>
      <c r="C107" s="4" t="s">
        <v>39</v>
      </c>
      <c r="D107" s="4" t="s">
        <v>40</v>
      </c>
      <c r="E107" s="4" t="s">
        <v>12</v>
      </c>
      <c r="F107" s="4" t="s">
        <v>13</v>
      </c>
      <c r="G107" s="4" t="s">
        <v>14</v>
      </c>
      <c r="H107" s="4" t="s">
        <v>15</v>
      </c>
      <c r="I107" s="4" t="s">
        <v>16</v>
      </c>
      <c r="J107" s="4" t="s">
        <v>17</v>
      </c>
      <c r="K107" s="4" t="s">
        <v>18</v>
      </c>
      <c r="L107" s="4" t="s">
        <v>19</v>
      </c>
      <c r="M107" s="4" t="s">
        <v>20</v>
      </c>
      <c r="N107" s="4" t="s">
        <v>21</v>
      </c>
      <c r="O107" s="4" t="s">
        <v>22</v>
      </c>
      <c r="P107" s="4" t="s">
        <v>23</v>
      </c>
      <c r="Q107" s="4" t="s">
        <v>24</v>
      </c>
    </row>
    <row r="108" spans="1:17" s="1" customFormat="1" ht="15" thickBot="1">
      <c r="A108" s="8"/>
      <c r="B108" s="5"/>
      <c r="C108" s="5"/>
      <c r="D108" s="5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 spans="1:17" s="1" customFormat="1" ht="15" thickBot="1">
      <c r="A109" s="8"/>
      <c r="B109" s="5"/>
      <c r="C109" s="5"/>
      <c r="D109" s="5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</row>
    <row r="110" spans="1:17" s="1" customFormat="1" ht="15" thickBot="1">
      <c r="A110" s="8"/>
      <c r="B110" s="5"/>
      <c r="C110" s="5"/>
      <c r="D110" s="5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 spans="1:17" s="1" customFormat="1" ht="15" thickBot="1">
      <c r="A111" s="8"/>
      <c r="B111" s="5"/>
      <c r="C111" s="5"/>
      <c r="D111" s="5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 spans="1:17" s="1" customFormat="1" ht="15" thickBot="1">
      <c r="A112" s="9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</row>
    <row r="113" spans="1:17" s="1" customFormat="1" ht="15" thickBot="1">
      <c r="A113" s="10" t="s">
        <v>11</v>
      </c>
      <c r="B113" s="4" t="s">
        <v>41</v>
      </c>
      <c r="C113" s="4" t="s">
        <v>8</v>
      </c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</row>
    <row r="114" spans="1:17" s="1" customFormat="1" ht="15" thickBot="1">
      <c r="A114" s="8"/>
      <c r="B114" s="5"/>
      <c r="C114" s="5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</row>
    <row r="115" spans="1:17" s="1" customFormat="1" ht="15" thickBot="1">
      <c r="A115" s="9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</row>
    <row r="116" spans="1:17" s="1" customFormat="1" ht="15" thickBot="1">
      <c r="A116" s="10" t="s">
        <v>3</v>
      </c>
      <c r="B116" s="4" t="s">
        <v>11</v>
      </c>
      <c r="C116" s="4" t="s">
        <v>39</v>
      </c>
      <c r="D116" s="4" t="s">
        <v>40</v>
      </c>
      <c r="E116" s="4" t="s">
        <v>12</v>
      </c>
      <c r="F116" s="4" t="s">
        <v>13</v>
      </c>
      <c r="G116" s="4" t="s">
        <v>14</v>
      </c>
      <c r="H116" s="4" t="s">
        <v>15</v>
      </c>
      <c r="I116" s="4" t="s">
        <v>16</v>
      </c>
      <c r="J116" s="4" t="s">
        <v>17</v>
      </c>
      <c r="K116" s="4" t="s">
        <v>18</v>
      </c>
      <c r="L116" s="4" t="s">
        <v>19</v>
      </c>
      <c r="M116" s="4" t="s">
        <v>20</v>
      </c>
      <c r="N116" s="4" t="s">
        <v>21</v>
      </c>
      <c r="O116" s="4" t="s">
        <v>22</v>
      </c>
      <c r="P116" s="4" t="s">
        <v>23</v>
      </c>
      <c r="Q116" s="4" t="s">
        <v>24</v>
      </c>
    </row>
    <row r="117" spans="1:17" s="1" customFormat="1" ht="15" thickBot="1">
      <c r="A117" s="8"/>
      <c r="B117" s="5"/>
      <c r="C117" s="5"/>
      <c r="D117" s="5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1:17" s="1" customFormat="1" ht="15" thickBot="1">
      <c r="A118" s="8"/>
      <c r="B118" s="5"/>
      <c r="C118" s="5"/>
      <c r="D118" s="5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</row>
    <row r="119" spans="1:17" s="1" customFormat="1" ht="15" thickBot="1">
      <c r="A119" s="8"/>
      <c r="B119" s="5"/>
      <c r="C119" s="5"/>
      <c r="D119" s="5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</row>
    <row r="120" spans="1:17" s="1" customFormat="1" ht="15" thickBot="1">
      <c r="A120" s="8"/>
      <c r="B120" s="5"/>
      <c r="C120" s="5"/>
      <c r="D120" s="5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 spans="1:17" s="1" customFormat="1" ht="15" thickBot="1">
      <c r="A121" s="9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</row>
    <row r="122" spans="1:17" s="1" customFormat="1" ht="15" thickBot="1">
      <c r="A122" s="10" t="s">
        <v>11</v>
      </c>
      <c r="B122" s="4" t="s">
        <v>41</v>
      </c>
      <c r="C122" s="4" t="s">
        <v>8</v>
      </c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</row>
    <row r="123" spans="1:17" s="1" customFormat="1" ht="15" thickBot="1">
      <c r="A123" s="8"/>
      <c r="B123" s="5"/>
      <c r="C123" s="5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</row>
    <row r="124" spans="1:17" s="1" customFormat="1" ht="15" thickBot="1">
      <c r="A124" s="9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</row>
    <row r="125" spans="1:17" s="1" customFormat="1" ht="15" thickBot="1">
      <c r="A125" s="10" t="s">
        <v>3</v>
      </c>
      <c r="B125" s="4" t="s">
        <v>11</v>
      </c>
      <c r="C125" s="4" t="s">
        <v>39</v>
      </c>
      <c r="D125" s="4" t="s">
        <v>40</v>
      </c>
      <c r="E125" s="4" t="s">
        <v>12</v>
      </c>
      <c r="F125" s="4" t="s">
        <v>13</v>
      </c>
      <c r="G125" s="4" t="s">
        <v>14</v>
      </c>
      <c r="H125" s="4" t="s">
        <v>15</v>
      </c>
      <c r="I125" s="4" t="s">
        <v>16</v>
      </c>
      <c r="J125" s="4" t="s">
        <v>17</v>
      </c>
      <c r="K125" s="4" t="s">
        <v>18</v>
      </c>
      <c r="L125" s="4" t="s">
        <v>19</v>
      </c>
      <c r="M125" s="4" t="s">
        <v>20</v>
      </c>
      <c r="N125" s="4" t="s">
        <v>21</v>
      </c>
      <c r="O125" s="4" t="s">
        <v>22</v>
      </c>
      <c r="P125" s="4" t="s">
        <v>23</v>
      </c>
      <c r="Q125" s="4" t="s">
        <v>24</v>
      </c>
    </row>
    <row r="126" spans="1:17" s="1" customFormat="1" ht="15" thickBot="1">
      <c r="A126" s="8"/>
      <c r="B126" s="5"/>
      <c r="C126" s="5"/>
      <c r="D126" s="5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</row>
    <row r="127" spans="1:17" s="1" customFormat="1" ht="15" thickBot="1">
      <c r="A127" s="8"/>
      <c r="B127" s="5"/>
      <c r="C127" s="5"/>
      <c r="D127" s="5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</row>
    <row r="128" spans="1:17" s="1" customFormat="1" ht="15" thickBot="1">
      <c r="A128" s="8"/>
      <c r="B128" s="5"/>
      <c r="C128" s="5"/>
      <c r="D128" s="5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</row>
    <row r="129" spans="1:17" s="1" customFormat="1" ht="15" thickBot="1">
      <c r="A129" s="8"/>
      <c r="B129" s="5"/>
      <c r="C129" s="5"/>
      <c r="D129" s="5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</row>
    <row r="130" spans="1:17" s="1" customFormat="1" ht="15" thickBot="1">
      <c r="A130" s="9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</row>
    <row r="131" spans="1:17" s="1" customFormat="1" ht="15" thickBot="1">
      <c r="A131" s="10" t="s">
        <v>11</v>
      </c>
      <c r="B131" s="4" t="s">
        <v>41</v>
      </c>
      <c r="C131" s="4" t="s">
        <v>8</v>
      </c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</row>
    <row r="132" spans="1:17" s="1" customFormat="1" ht="15" thickBot="1">
      <c r="A132" s="8"/>
      <c r="B132" s="5"/>
      <c r="C132" s="5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</row>
    <row r="133" spans="1:17" s="1" customFormat="1" ht="15" thickBot="1">
      <c r="A133" s="9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</row>
    <row r="134" spans="1:17" s="1" customFormat="1" ht="15" thickBot="1">
      <c r="A134" s="10" t="s">
        <v>3</v>
      </c>
      <c r="B134" s="4" t="s">
        <v>11</v>
      </c>
      <c r="C134" s="4" t="s">
        <v>39</v>
      </c>
      <c r="D134" s="4" t="s">
        <v>40</v>
      </c>
      <c r="E134" s="4" t="s">
        <v>12</v>
      </c>
      <c r="F134" s="4" t="s">
        <v>13</v>
      </c>
      <c r="G134" s="4" t="s">
        <v>14</v>
      </c>
      <c r="H134" s="4" t="s">
        <v>15</v>
      </c>
      <c r="I134" s="4" t="s">
        <v>16</v>
      </c>
      <c r="J134" s="4" t="s">
        <v>17</v>
      </c>
      <c r="K134" s="4" t="s">
        <v>18</v>
      </c>
      <c r="L134" s="4" t="s">
        <v>19</v>
      </c>
      <c r="M134" s="4" t="s">
        <v>20</v>
      </c>
      <c r="N134" s="4" t="s">
        <v>21</v>
      </c>
      <c r="O134" s="4" t="s">
        <v>22</v>
      </c>
      <c r="P134" s="4" t="s">
        <v>23</v>
      </c>
      <c r="Q134" s="4" t="s">
        <v>24</v>
      </c>
    </row>
    <row r="135" spans="1:17" s="1" customFormat="1" ht="15" thickBot="1">
      <c r="A135" s="8"/>
      <c r="B135" s="5"/>
      <c r="C135" s="5"/>
      <c r="D135" s="5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</row>
    <row r="136" spans="1:17" s="1" customFormat="1" ht="15" thickBot="1">
      <c r="A136" s="8"/>
      <c r="B136" s="5"/>
      <c r="C136" s="5"/>
      <c r="D136" s="5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</row>
    <row r="137" spans="1:17" s="1" customFormat="1" ht="15" thickBot="1">
      <c r="A137" s="8"/>
      <c r="B137" s="5"/>
      <c r="C137" s="5"/>
      <c r="D137" s="5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</row>
    <row r="138" spans="1:17" s="1" customFormat="1" ht="15" thickBot="1">
      <c r="A138" s="8"/>
      <c r="B138" s="5"/>
      <c r="C138" s="5"/>
      <c r="D138" s="5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</row>
    <row r="139" spans="1:17" s="1" customFormat="1" ht="15" thickBot="1">
      <c r="A139" s="9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</row>
    <row r="140" spans="1:17" s="1" customFormat="1" ht="15" thickBot="1">
      <c r="A140" s="10" t="s">
        <v>11</v>
      </c>
      <c r="B140" s="4" t="s">
        <v>41</v>
      </c>
      <c r="C140" s="4" t="s">
        <v>8</v>
      </c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</row>
    <row r="141" spans="1:17" s="1" customFormat="1" ht="15" thickBot="1">
      <c r="A141" s="8"/>
      <c r="B141" s="5"/>
      <c r="C141" s="5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</row>
    <row r="142" spans="1:17" s="1" customFormat="1" ht="15" thickBot="1">
      <c r="A142" s="9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</row>
    <row r="143" spans="1:17" s="1" customFormat="1" ht="15" thickBot="1">
      <c r="A143" s="10" t="s">
        <v>3</v>
      </c>
      <c r="B143" s="4" t="s">
        <v>11</v>
      </c>
      <c r="C143" s="4" t="s">
        <v>39</v>
      </c>
      <c r="D143" s="4" t="s">
        <v>40</v>
      </c>
      <c r="E143" s="4" t="s">
        <v>12</v>
      </c>
      <c r="F143" s="4" t="s">
        <v>13</v>
      </c>
      <c r="G143" s="4" t="s">
        <v>14</v>
      </c>
      <c r="H143" s="4" t="s">
        <v>15</v>
      </c>
      <c r="I143" s="4" t="s">
        <v>16</v>
      </c>
      <c r="J143" s="4" t="s">
        <v>17</v>
      </c>
      <c r="K143" s="4" t="s">
        <v>18</v>
      </c>
      <c r="L143" s="4" t="s">
        <v>19</v>
      </c>
      <c r="M143" s="4" t="s">
        <v>20</v>
      </c>
      <c r="N143" s="4" t="s">
        <v>21</v>
      </c>
      <c r="O143" s="4" t="s">
        <v>22</v>
      </c>
      <c r="P143" s="4" t="s">
        <v>23</v>
      </c>
      <c r="Q143" s="4" t="s">
        <v>24</v>
      </c>
    </row>
    <row r="144" spans="1:17" s="1" customFormat="1" ht="15" thickBot="1">
      <c r="A144" s="8"/>
      <c r="B144" s="5"/>
      <c r="C144" s="5"/>
      <c r="D144" s="5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</row>
    <row r="145" spans="1:17" s="1" customFormat="1" ht="15" thickBot="1">
      <c r="A145" s="8"/>
      <c r="B145" s="5"/>
      <c r="C145" s="5"/>
      <c r="D145" s="5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</row>
    <row r="146" spans="1:17" s="1" customFormat="1" ht="15" thickBot="1">
      <c r="A146" s="8"/>
      <c r="B146" s="5"/>
      <c r="C146" s="5"/>
      <c r="D146" s="5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</row>
    <row r="147" spans="1:17" s="1" customFormat="1" ht="15" thickBot="1">
      <c r="A147" s="8"/>
      <c r="B147" s="5"/>
      <c r="C147" s="5"/>
      <c r="D147" s="5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</row>
    <row r="148" spans="1:17" s="1" customFormat="1" ht="15" thickBot="1">
      <c r="A148" s="9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</row>
    <row r="149" spans="1:17" s="1" customFormat="1" ht="15" thickBot="1">
      <c r="A149" s="10" t="s">
        <v>11</v>
      </c>
      <c r="B149" s="4" t="s">
        <v>41</v>
      </c>
      <c r="C149" s="4" t="s">
        <v>8</v>
      </c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</row>
    <row r="150" spans="1:17" s="1" customFormat="1" ht="15" thickBot="1">
      <c r="A150" s="8"/>
      <c r="B150" s="5"/>
      <c r="C150" s="5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</row>
    <row r="151" spans="1:17" s="1" customFormat="1" ht="15" thickBot="1">
      <c r="A151" s="9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</row>
    <row r="152" spans="1:17" s="1" customFormat="1" ht="15" thickBot="1">
      <c r="A152" s="10" t="s">
        <v>3</v>
      </c>
      <c r="B152" s="4" t="s">
        <v>11</v>
      </c>
      <c r="C152" s="4" t="s">
        <v>39</v>
      </c>
      <c r="D152" s="4" t="s">
        <v>40</v>
      </c>
      <c r="E152" s="4" t="s">
        <v>12</v>
      </c>
      <c r="F152" s="4" t="s">
        <v>13</v>
      </c>
      <c r="G152" s="4" t="s">
        <v>14</v>
      </c>
      <c r="H152" s="4" t="s">
        <v>15</v>
      </c>
      <c r="I152" s="4" t="s">
        <v>16</v>
      </c>
      <c r="J152" s="4" t="s">
        <v>17</v>
      </c>
      <c r="K152" s="4" t="s">
        <v>18</v>
      </c>
      <c r="L152" s="4" t="s">
        <v>19</v>
      </c>
      <c r="M152" s="4" t="s">
        <v>20</v>
      </c>
      <c r="N152" s="4" t="s">
        <v>21</v>
      </c>
      <c r="O152" s="4" t="s">
        <v>22</v>
      </c>
      <c r="P152" s="4" t="s">
        <v>23</v>
      </c>
      <c r="Q152" s="4" t="s">
        <v>24</v>
      </c>
    </row>
    <row r="153" spans="1:17" s="1" customFormat="1" ht="15" thickBot="1">
      <c r="A153" s="8"/>
      <c r="B153" s="5"/>
      <c r="C153" s="5"/>
      <c r="D153" s="5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</row>
    <row r="154" spans="1:17" s="1" customFormat="1" ht="15" thickBot="1">
      <c r="A154" s="8"/>
      <c r="B154" s="5"/>
      <c r="C154" s="5"/>
      <c r="D154" s="5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</row>
    <row r="155" spans="1:17" s="1" customFormat="1" ht="15" thickBot="1">
      <c r="A155" s="8"/>
      <c r="B155" s="5"/>
      <c r="C155" s="5"/>
      <c r="D155" s="5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</row>
    <row r="156" spans="1:17" s="1" customFormat="1" ht="15" thickBot="1">
      <c r="A156" s="8"/>
      <c r="B156" s="5"/>
      <c r="C156" s="5"/>
      <c r="D156" s="5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</row>
    <row r="157" spans="1:17" s="1" customFormat="1" ht="15" thickBot="1">
      <c r="A157" s="9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</row>
    <row r="158" spans="1:17" s="1" customFormat="1" ht="15" thickBot="1">
      <c r="A158" s="10" t="s">
        <v>11</v>
      </c>
      <c r="B158" s="4" t="s">
        <v>41</v>
      </c>
      <c r="C158" s="4" t="s">
        <v>8</v>
      </c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</row>
    <row r="159" spans="1:17" s="1" customFormat="1" ht="15" thickBot="1">
      <c r="A159" s="8"/>
      <c r="B159" s="5"/>
      <c r="C159" s="5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</row>
    <row r="160" spans="1:17" s="1" customFormat="1" ht="15" thickBot="1">
      <c r="A160" s="9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</row>
    <row r="161" spans="1:17" s="1" customFormat="1" ht="15" thickBot="1">
      <c r="A161" s="10" t="s">
        <v>3</v>
      </c>
      <c r="B161" s="4" t="s">
        <v>11</v>
      </c>
      <c r="C161" s="4" t="s">
        <v>39</v>
      </c>
      <c r="D161" s="4" t="s">
        <v>40</v>
      </c>
      <c r="E161" s="4" t="s">
        <v>12</v>
      </c>
      <c r="F161" s="4" t="s">
        <v>13</v>
      </c>
      <c r="G161" s="4" t="s">
        <v>14</v>
      </c>
      <c r="H161" s="4" t="s">
        <v>15</v>
      </c>
      <c r="I161" s="4" t="s">
        <v>16</v>
      </c>
      <c r="J161" s="4" t="s">
        <v>17</v>
      </c>
      <c r="K161" s="4" t="s">
        <v>18</v>
      </c>
      <c r="L161" s="4" t="s">
        <v>19</v>
      </c>
      <c r="M161" s="4" t="s">
        <v>20</v>
      </c>
      <c r="N161" s="4" t="s">
        <v>21</v>
      </c>
      <c r="O161" s="4" t="s">
        <v>22</v>
      </c>
      <c r="P161" s="4" t="s">
        <v>23</v>
      </c>
      <c r="Q161" s="4" t="s">
        <v>24</v>
      </c>
    </row>
    <row r="162" spans="1:17" s="1" customFormat="1" ht="15" thickBot="1">
      <c r="A162" s="8"/>
      <c r="B162" s="5"/>
      <c r="C162" s="5"/>
      <c r="D162" s="5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</row>
    <row r="163" spans="1:17" s="1" customFormat="1" ht="15" thickBot="1">
      <c r="A163" s="8"/>
      <c r="B163" s="5"/>
      <c r="C163" s="5"/>
      <c r="D163" s="5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</row>
    <row r="164" spans="1:17" s="1" customFormat="1" ht="15" thickBot="1">
      <c r="A164" s="8"/>
      <c r="B164" s="5"/>
      <c r="C164" s="5"/>
      <c r="D164" s="5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</row>
    <row r="165" spans="1:17" ht="14.25" thickBot="1">
      <c r="A165" s="17"/>
      <c r="B165" s="18"/>
      <c r="C165" s="18"/>
      <c r="D165" s="18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</row>
  </sheetData>
  <sheetProtection/>
  <mergeCells count="6">
    <mergeCell ref="A1:B1"/>
    <mergeCell ref="A2:B2"/>
    <mergeCell ref="A4:B4"/>
    <mergeCell ref="A12:B12"/>
    <mergeCell ref="A16:B16"/>
    <mergeCell ref="A92:B92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165"/>
  <sheetViews>
    <sheetView zoomScalePageLayoutView="0" workbookViewId="0" topLeftCell="A1">
      <selection activeCell="A12" sqref="A12:B12"/>
    </sheetView>
  </sheetViews>
  <sheetFormatPr defaultColWidth="9.140625" defaultRowHeight="15"/>
  <cols>
    <col min="1" max="1" width="18.7109375" style="3" customWidth="1"/>
    <col min="2" max="2" width="65.7109375" style="2" customWidth="1"/>
    <col min="3" max="3" width="19.7109375" style="2" customWidth="1"/>
    <col min="4" max="4" width="18.7109375" style="2" customWidth="1"/>
    <col min="5" max="17" width="11.7109375" style="2" customWidth="1"/>
  </cols>
  <sheetData>
    <row r="1" spans="1:17" s="1" customFormat="1" ht="17.25">
      <c r="A1" s="29" t="s">
        <v>45</v>
      </c>
      <c r="B1" s="30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1" customFormat="1" ht="17.25">
      <c r="A2" s="29" t="s">
        <v>44</v>
      </c>
      <c r="B2" s="30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1" customFormat="1" ht="14.25">
      <c r="A3" s="9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s="1" customFormat="1" ht="17.25">
      <c r="A4" s="29" t="s">
        <v>0</v>
      </c>
      <c r="B4" s="30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s="1" customFormat="1" ht="15" thickBot="1">
      <c r="A5" s="9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s="1" customFormat="1" ht="15" thickBot="1">
      <c r="A6" s="10" t="s">
        <v>1</v>
      </c>
      <c r="B6" s="5" t="s">
        <v>48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s="1" customFormat="1" ht="15" thickBot="1">
      <c r="A7" s="10" t="s">
        <v>2</v>
      </c>
      <c r="B7" s="5" t="s">
        <v>63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s="1" customFormat="1" ht="15" thickBot="1">
      <c r="A8" s="9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6"/>
    </row>
    <row r="9" spans="1:17" s="1" customFormat="1" ht="15" thickBot="1">
      <c r="A9" s="10" t="s">
        <v>3</v>
      </c>
      <c r="B9" s="4" t="s">
        <v>4</v>
      </c>
      <c r="C9" s="4" t="s">
        <v>5</v>
      </c>
      <c r="D9" s="4" t="s">
        <v>6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6"/>
    </row>
    <row r="10" spans="1:17" s="1" customFormat="1" ht="15" thickBot="1">
      <c r="A10" s="8">
        <v>41084</v>
      </c>
      <c r="B10" s="5" t="s">
        <v>99</v>
      </c>
      <c r="C10" s="5" t="s">
        <v>100</v>
      </c>
      <c r="D10" s="11">
        <v>1161.97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6"/>
      <c r="P10" s="6"/>
      <c r="Q10" s="6"/>
    </row>
    <row r="11" spans="1:17" s="1" customFormat="1" ht="15" thickBot="1">
      <c r="A11" s="9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s="1" customFormat="1" ht="15" thickBot="1">
      <c r="A12" s="31" t="s">
        <v>7</v>
      </c>
      <c r="B12" s="32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s="1" customFormat="1" ht="15" thickBot="1">
      <c r="A13" s="8" t="s">
        <v>38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s="1" customFormat="1" ht="14.25">
      <c r="A14" s="12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s="1" customFormat="1" ht="14.25">
      <c r="A15" s="9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s="1" customFormat="1" ht="17.25">
      <c r="A16" s="29" t="s">
        <v>42</v>
      </c>
      <c r="B16" s="3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s="1" customFormat="1" ht="17.25">
      <c r="A17" s="22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s="1" customFormat="1" ht="15" thickBot="1">
      <c r="A18" s="9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s="1" customFormat="1" ht="15" thickBot="1">
      <c r="A19" s="10" t="s">
        <v>11</v>
      </c>
      <c r="B19" s="4" t="s">
        <v>41</v>
      </c>
      <c r="C19" s="4" t="s">
        <v>8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s="1" customFormat="1" ht="15" thickBot="1">
      <c r="A20" s="8">
        <v>1</v>
      </c>
      <c r="B20" s="5" t="s">
        <v>9</v>
      </c>
      <c r="C20" s="5" t="s">
        <v>10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s="1" customFormat="1" ht="15" thickBot="1">
      <c r="A21" s="9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s="1" customFormat="1" ht="15" thickBot="1">
      <c r="A22" s="10" t="s">
        <v>3</v>
      </c>
      <c r="B22" s="4" t="s">
        <v>11</v>
      </c>
      <c r="C22" s="4" t="s">
        <v>39</v>
      </c>
      <c r="D22" s="4" t="s">
        <v>40</v>
      </c>
      <c r="E22" s="4" t="s">
        <v>12</v>
      </c>
      <c r="F22" s="4" t="s">
        <v>13</v>
      </c>
      <c r="G22" s="4" t="s">
        <v>14</v>
      </c>
      <c r="H22" s="4" t="s">
        <v>15</v>
      </c>
      <c r="I22" s="4" t="s">
        <v>16</v>
      </c>
      <c r="J22" s="4" t="s">
        <v>17</v>
      </c>
      <c r="K22" s="4" t="s">
        <v>18</v>
      </c>
      <c r="L22" s="4" t="s">
        <v>19</v>
      </c>
      <c r="M22" s="4" t="s">
        <v>20</v>
      </c>
      <c r="N22" s="4" t="s">
        <v>21</v>
      </c>
      <c r="O22" s="4" t="s">
        <v>22</v>
      </c>
      <c r="P22" s="4" t="s">
        <v>23</v>
      </c>
      <c r="Q22" s="4" t="s">
        <v>24</v>
      </c>
    </row>
    <row r="23" spans="1:17" s="1" customFormat="1" ht="15" thickBot="1">
      <c r="A23" s="8">
        <v>41084</v>
      </c>
      <c r="B23" s="5">
        <v>1</v>
      </c>
      <c r="C23" s="5" t="s">
        <v>25</v>
      </c>
      <c r="D23" s="5">
        <v>4</v>
      </c>
      <c r="E23" s="14">
        <v>9.4</v>
      </c>
      <c r="F23" s="14">
        <v>1.2</v>
      </c>
      <c r="G23" s="14">
        <v>14</v>
      </c>
      <c r="H23" s="14">
        <v>31.8</v>
      </c>
      <c r="I23" s="14">
        <v>16.1</v>
      </c>
      <c r="J23" s="14">
        <v>2.7</v>
      </c>
      <c r="K23" s="14">
        <v>0.3</v>
      </c>
      <c r="L23" s="14">
        <v>2.9</v>
      </c>
      <c r="M23" s="14">
        <v>0</v>
      </c>
      <c r="N23" s="14">
        <v>2</v>
      </c>
      <c r="O23" s="14">
        <v>4.7</v>
      </c>
      <c r="P23" s="14">
        <v>2.7</v>
      </c>
      <c r="Q23" s="14">
        <f>SUM(E23:P23)</f>
        <v>87.80000000000001</v>
      </c>
    </row>
    <row r="24" spans="1:17" s="1" customFormat="1" ht="15" thickBot="1">
      <c r="A24" s="8">
        <v>41084</v>
      </c>
      <c r="B24" s="5">
        <v>1</v>
      </c>
      <c r="C24" s="5" t="s">
        <v>26</v>
      </c>
      <c r="D24" s="5">
        <v>98</v>
      </c>
      <c r="E24" s="14">
        <v>30</v>
      </c>
      <c r="F24" s="14">
        <v>30</v>
      </c>
      <c r="G24" s="14">
        <v>30</v>
      </c>
      <c r="H24" s="14">
        <v>30</v>
      </c>
      <c r="I24" s="14">
        <v>30</v>
      </c>
      <c r="J24" s="14">
        <v>30</v>
      </c>
      <c r="K24" s="14">
        <v>30</v>
      </c>
      <c r="L24" s="14">
        <v>30</v>
      </c>
      <c r="M24" s="14">
        <v>30</v>
      </c>
      <c r="N24" s="14">
        <v>30</v>
      </c>
      <c r="O24" s="14">
        <v>30</v>
      </c>
      <c r="P24" s="14">
        <v>30</v>
      </c>
      <c r="Q24" s="14">
        <v>30</v>
      </c>
    </row>
    <row r="25" spans="1:17" s="1" customFormat="1" ht="15" thickBot="1">
      <c r="A25" s="8"/>
      <c r="B25" s="5"/>
      <c r="C25" s="5"/>
      <c r="D25" s="5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1:17" s="1" customFormat="1" ht="15" thickBot="1">
      <c r="A26" s="8"/>
      <c r="B26" s="5"/>
      <c r="C26" s="5"/>
      <c r="D26" s="5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1:17" s="1" customFormat="1" ht="15" thickBot="1">
      <c r="A27" s="9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s="1" customFormat="1" ht="15" thickBot="1">
      <c r="A28" s="10" t="s">
        <v>11</v>
      </c>
      <c r="B28" s="4" t="s">
        <v>41</v>
      </c>
      <c r="C28" s="4" t="s">
        <v>8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s="1" customFormat="1" ht="15" thickBot="1">
      <c r="A29" s="8">
        <v>2</v>
      </c>
      <c r="B29" s="5" t="s">
        <v>27</v>
      </c>
      <c r="C29" s="5" t="s">
        <v>46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s="1" customFormat="1" ht="15" thickBot="1">
      <c r="A30" s="9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s="1" customFormat="1" ht="15" thickBot="1">
      <c r="A31" s="10" t="s">
        <v>3</v>
      </c>
      <c r="B31" s="4" t="s">
        <v>11</v>
      </c>
      <c r="C31" s="4" t="s">
        <v>39</v>
      </c>
      <c r="D31" s="4" t="s">
        <v>40</v>
      </c>
      <c r="E31" s="4" t="s">
        <v>12</v>
      </c>
      <c r="F31" s="4" t="s">
        <v>13</v>
      </c>
      <c r="G31" s="4" t="s">
        <v>14</v>
      </c>
      <c r="H31" s="4" t="s">
        <v>15</v>
      </c>
      <c r="I31" s="4" t="s">
        <v>16</v>
      </c>
      <c r="J31" s="4" t="s">
        <v>17</v>
      </c>
      <c r="K31" s="4" t="s">
        <v>18</v>
      </c>
      <c r="L31" s="4" t="s">
        <v>19</v>
      </c>
      <c r="M31" s="4" t="s">
        <v>20</v>
      </c>
      <c r="N31" s="4" t="s">
        <v>21</v>
      </c>
      <c r="O31" s="4" t="s">
        <v>22</v>
      </c>
      <c r="P31" s="4" t="s">
        <v>23</v>
      </c>
      <c r="Q31" s="4" t="s">
        <v>24</v>
      </c>
    </row>
    <row r="32" spans="1:17" s="1" customFormat="1" ht="15.75" thickBot="1">
      <c r="A32" s="8">
        <v>41084</v>
      </c>
      <c r="B32" s="5">
        <v>2</v>
      </c>
      <c r="C32" s="5" t="s">
        <v>47</v>
      </c>
      <c r="D32" s="5">
        <v>5</v>
      </c>
      <c r="E32" s="26">
        <f>33/30</f>
        <v>1.1</v>
      </c>
      <c r="F32" s="26">
        <f>9/30</f>
        <v>0.3</v>
      </c>
      <c r="G32" s="26">
        <f>59/30</f>
        <v>1.9666666666666666</v>
      </c>
      <c r="H32" s="26">
        <f>129/30</f>
        <v>4.3</v>
      </c>
      <c r="I32" s="26">
        <f>72/30</f>
        <v>2.4</v>
      </c>
      <c r="J32" s="26">
        <f>8/30</f>
        <v>0.26666666666666666</v>
      </c>
      <c r="K32" s="26">
        <f>5/30</f>
        <v>0.16666666666666666</v>
      </c>
      <c r="L32" s="26">
        <f>15/30</f>
        <v>0.5</v>
      </c>
      <c r="M32" s="26">
        <v>0</v>
      </c>
      <c r="N32" s="26">
        <f>14/30</f>
        <v>0.4666666666666667</v>
      </c>
      <c r="O32" s="26">
        <f>18/30</f>
        <v>0.6</v>
      </c>
      <c r="P32" s="26">
        <f>14/30</f>
        <v>0.4666666666666667</v>
      </c>
      <c r="Q32" s="14">
        <f>SUM(E32:P32)</f>
        <v>12.533333333333333</v>
      </c>
    </row>
    <row r="33" spans="1:17" s="1" customFormat="1" ht="15" thickBot="1">
      <c r="A33" s="8">
        <v>41084</v>
      </c>
      <c r="B33" s="5">
        <v>2</v>
      </c>
      <c r="C33" s="5" t="s">
        <v>26</v>
      </c>
      <c r="D33" s="5">
        <v>98</v>
      </c>
      <c r="E33" s="14">
        <v>30</v>
      </c>
      <c r="F33" s="14">
        <v>30</v>
      </c>
      <c r="G33" s="14">
        <v>30</v>
      </c>
      <c r="H33" s="14">
        <v>30</v>
      </c>
      <c r="I33" s="14">
        <v>30</v>
      </c>
      <c r="J33" s="14">
        <v>30</v>
      </c>
      <c r="K33" s="14">
        <v>30</v>
      </c>
      <c r="L33" s="14">
        <v>30</v>
      </c>
      <c r="M33" s="14">
        <v>30</v>
      </c>
      <c r="N33" s="14">
        <v>30</v>
      </c>
      <c r="O33" s="14">
        <v>30</v>
      </c>
      <c r="P33" s="14">
        <v>30</v>
      </c>
      <c r="Q33" s="14">
        <v>30</v>
      </c>
    </row>
    <row r="34" spans="1:17" s="1" customFormat="1" ht="15" thickBot="1">
      <c r="A34" s="8"/>
      <c r="B34" s="5"/>
      <c r="C34" s="5"/>
      <c r="D34" s="5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spans="1:17" s="1" customFormat="1" ht="15" thickBot="1">
      <c r="A35" s="8"/>
      <c r="B35" s="5"/>
      <c r="C35" s="5"/>
      <c r="D35" s="5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1:17" s="1" customFormat="1" ht="15" thickBot="1">
      <c r="A36" s="9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s="1" customFormat="1" ht="15" thickBot="1">
      <c r="A37" s="10" t="s">
        <v>11</v>
      </c>
      <c r="B37" s="4" t="s">
        <v>41</v>
      </c>
      <c r="C37" s="4" t="s">
        <v>8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s="1" customFormat="1" ht="15" thickBot="1">
      <c r="A38" s="8">
        <v>3</v>
      </c>
      <c r="B38" s="5" t="s">
        <v>28</v>
      </c>
      <c r="C38" s="5" t="s">
        <v>29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s="1" customFormat="1" ht="15" thickBot="1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s="1" customFormat="1" ht="15" thickBot="1">
      <c r="A40" s="10" t="s">
        <v>3</v>
      </c>
      <c r="B40" s="4" t="s">
        <v>11</v>
      </c>
      <c r="C40" s="4" t="s">
        <v>39</v>
      </c>
      <c r="D40" s="4" t="s">
        <v>40</v>
      </c>
      <c r="E40" s="4" t="s">
        <v>12</v>
      </c>
      <c r="F40" s="4" t="s">
        <v>13</v>
      </c>
      <c r="G40" s="4" t="s">
        <v>14</v>
      </c>
      <c r="H40" s="4" t="s">
        <v>15</v>
      </c>
      <c r="I40" s="4" t="s">
        <v>16</v>
      </c>
      <c r="J40" s="4" t="s">
        <v>17</v>
      </c>
      <c r="K40" s="4" t="s">
        <v>18</v>
      </c>
      <c r="L40" s="4" t="s">
        <v>19</v>
      </c>
      <c r="M40" s="4" t="s">
        <v>20</v>
      </c>
      <c r="N40" s="4" t="s">
        <v>21</v>
      </c>
      <c r="O40" s="4" t="s">
        <v>22</v>
      </c>
      <c r="P40" s="4" t="s">
        <v>23</v>
      </c>
      <c r="Q40" s="4" t="s">
        <v>24</v>
      </c>
    </row>
    <row r="41" spans="1:17" s="1" customFormat="1" ht="15" thickBot="1">
      <c r="A41" s="8">
        <v>41084</v>
      </c>
      <c r="B41" s="5">
        <v>3</v>
      </c>
      <c r="C41" s="5" t="s">
        <v>30</v>
      </c>
      <c r="D41" s="5">
        <v>1</v>
      </c>
      <c r="E41" s="14">
        <v>25.9</v>
      </c>
      <c r="F41" s="14">
        <v>28.4</v>
      </c>
      <c r="G41" s="14">
        <v>31.3</v>
      </c>
      <c r="H41" s="14">
        <v>33.7</v>
      </c>
      <c r="I41" s="14">
        <v>37.2</v>
      </c>
      <c r="J41" s="14">
        <v>39.5</v>
      </c>
      <c r="K41" s="14">
        <v>39.7</v>
      </c>
      <c r="L41" s="14">
        <v>39.8</v>
      </c>
      <c r="M41" s="14">
        <v>37.6</v>
      </c>
      <c r="N41" s="14">
        <v>33.1</v>
      </c>
      <c r="O41" s="14">
        <v>29.9</v>
      </c>
      <c r="P41" s="14">
        <v>26.7</v>
      </c>
      <c r="Q41" s="14">
        <f>AVERAGE(E41:P41)</f>
        <v>33.56666666666667</v>
      </c>
    </row>
    <row r="42" spans="1:17" s="1" customFormat="1" ht="15" thickBot="1">
      <c r="A42" s="8">
        <v>41084</v>
      </c>
      <c r="B42" s="5">
        <v>3</v>
      </c>
      <c r="C42" s="5" t="s">
        <v>26</v>
      </c>
      <c r="D42" s="5">
        <v>98</v>
      </c>
      <c r="E42" s="14">
        <v>30</v>
      </c>
      <c r="F42" s="14">
        <v>30</v>
      </c>
      <c r="G42" s="14">
        <v>30</v>
      </c>
      <c r="H42" s="14">
        <v>30</v>
      </c>
      <c r="I42" s="14">
        <v>30</v>
      </c>
      <c r="J42" s="14">
        <v>30</v>
      </c>
      <c r="K42" s="14">
        <v>30</v>
      </c>
      <c r="L42" s="14">
        <v>30</v>
      </c>
      <c r="M42" s="14">
        <v>30</v>
      </c>
      <c r="N42" s="14">
        <v>30</v>
      </c>
      <c r="O42" s="14">
        <v>30</v>
      </c>
      <c r="P42" s="14">
        <v>30</v>
      </c>
      <c r="Q42" s="14">
        <v>30</v>
      </c>
    </row>
    <row r="43" spans="1:17" s="1" customFormat="1" ht="15" thickBot="1">
      <c r="A43" s="8"/>
      <c r="B43" s="5"/>
      <c r="C43" s="5"/>
      <c r="D43" s="5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1:17" s="1" customFormat="1" ht="15" thickBot="1">
      <c r="A44" s="8"/>
      <c r="B44" s="5"/>
      <c r="C44" s="5"/>
      <c r="D44" s="5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1:17" s="1" customFormat="1" ht="15" thickBot="1">
      <c r="A45" s="9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17" s="1" customFormat="1" ht="15" thickBot="1">
      <c r="A46" s="10" t="s">
        <v>11</v>
      </c>
      <c r="B46" s="4" t="s">
        <v>41</v>
      </c>
      <c r="C46" s="4" t="s">
        <v>8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 s="1" customFormat="1" ht="15" thickBot="1">
      <c r="A47" s="8">
        <v>4</v>
      </c>
      <c r="B47" s="5" t="s">
        <v>31</v>
      </c>
      <c r="C47" s="5" t="s">
        <v>29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7" s="1" customFormat="1" ht="15" thickBot="1">
      <c r="A48" s="9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1:17" s="1" customFormat="1" ht="15" thickBot="1">
      <c r="A49" s="10" t="s">
        <v>3</v>
      </c>
      <c r="B49" s="4" t="s">
        <v>11</v>
      </c>
      <c r="C49" s="4" t="s">
        <v>39</v>
      </c>
      <c r="D49" s="4" t="s">
        <v>40</v>
      </c>
      <c r="E49" s="4" t="s">
        <v>12</v>
      </c>
      <c r="F49" s="4" t="s">
        <v>13</v>
      </c>
      <c r="G49" s="4" t="s">
        <v>14</v>
      </c>
      <c r="H49" s="4" t="s">
        <v>15</v>
      </c>
      <c r="I49" s="4" t="s">
        <v>16</v>
      </c>
      <c r="J49" s="4" t="s">
        <v>17</v>
      </c>
      <c r="K49" s="4" t="s">
        <v>18</v>
      </c>
      <c r="L49" s="4" t="s">
        <v>19</v>
      </c>
      <c r="M49" s="4" t="s">
        <v>20</v>
      </c>
      <c r="N49" s="4" t="s">
        <v>21</v>
      </c>
      <c r="O49" s="4" t="s">
        <v>22</v>
      </c>
      <c r="P49" s="4" t="s">
        <v>23</v>
      </c>
      <c r="Q49" s="4" t="s">
        <v>24</v>
      </c>
    </row>
    <row r="50" spans="1:17" s="1" customFormat="1" ht="15" thickBot="1">
      <c r="A50" s="8">
        <v>41084</v>
      </c>
      <c r="B50" s="5">
        <v>4</v>
      </c>
      <c r="C50" s="5" t="s">
        <v>30</v>
      </c>
      <c r="D50" s="5">
        <v>1</v>
      </c>
      <c r="E50" s="14">
        <v>8.9</v>
      </c>
      <c r="F50" s="14">
        <v>11.3</v>
      </c>
      <c r="G50" s="14">
        <v>14.9</v>
      </c>
      <c r="H50" s="14">
        <v>18.2</v>
      </c>
      <c r="I50" s="14">
        <v>21.3</v>
      </c>
      <c r="J50" s="14">
        <v>23</v>
      </c>
      <c r="K50" s="14">
        <v>24.6</v>
      </c>
      <c r="L50" s="14">
        <v>24.5</v>
      </c>
      <c r="M50" s="14">
        <v>20.6</v>
      </c>
      <c r="N50" s="14">
        <v>15.5</v>
      </c>
      <c r="O50" s="14">
        <v>12.5</v>
      </c>
      <c r="P50" s="14">
        <v>9.3</v>
      </c>
      <c r="Q50" s="14">
        <f>AVERAGE(E50:P50)</f>
        <v>17.05</v>
      </c>
    </row>
    <row r="51" spans="1:17" s="1" customFormat="1" ht="15" thickBot="1">
      <c r="A51" s="8">
        <v>41084</v>
      </c>
      <c r="B51" s="5">
        <v>4</v>
      </c>
      <c r="C51" s="5" t="s">
        <v>26</v>
      </c>
      <c r="D51" s="5">
        <v>98</v>
      </c>
      <c r="E51" s="14">
        <v>30</v>
      </c>
      <c r="F51" s="14">
        <v>30</v>
      </c>
      <c r="G51" s="14">
        <v>30</v>
      </c>
      <c r="H51" s="14">
        <v>30</v>
      </c>
      <c r="I51" s="14">
        <v>30</v>
      </c>
      <c r="J51" s="14">
        <v>30</v>
      </c>
      <c r="K51" s="14">
        <v>30</v>
      </c>
      <c r="L51" s="14">
        <v>30</v>
      </c>
      <c r="M51" s="14">
        <v>30</v>
      </c>
      <c r="N51" s="14">
        <v>30</v>
      </c>
      <c r="O51" s="14">
        <v>30</v>
      </c>
      <c r="P51" s="14">
        <v>30</v>
      </c>
      <c r="Q51" s="14">
        <v>30</v>
      </c>
    </row>
    <row r="52" spans="1:17" s="1" customFormat="1" ht="15" thickBot="1">
      <c r="A52" s="8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s="1" customFormat="1" ht="15" thickBot="1">
      <c r="A53" s="8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17" s="1" customFormat="1" ht="15" thickBot="1">
      <c r="A54" s="9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1:17" s="1" customFormat="1" ht="15" thickBot="1">
      <c r="A55" s="10" t="s">
        <v>11</v>
      </c>
      <c r="B55" s="4" t="s">
        <v>41</v>
      </c>
      <c r="C55" s="4" t="s">
        <v>8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</row>
    <row r="56" spans="1:17" s="1" customFormat="1" ht="15" thickBot="1">
      <c r="A56" s="8">
        <v>5</v>
      </c>
      <c r="B56" s="5" t="s">
        <v>32</v>
      </c>
      <c r="C56" s="5" t="s">
        <v>29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1:17" s="1" customFormat="1" ht="15" thickBot="1">
      <c r="A57" s="9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</row>
    <row r="58" spans="1:17" s="1" customFormat="1" ht="15" thickBot="1">
      <c r="A58" s="10" t="s">
        <v>3</v>
      </c>
      <c r="B58" s="4" t="s">
        <v>11</v>
      </c>
      <c r="C58" s="4" t="s">
        <v>39</v>
      </c>
      <c r="D58" s="4" t="s">
        <v>40</v>
      </c>
      <c r="E58" s="4" t="s">
        <v>12</v>
      </c>
      <c r="F58" s="4" t="s">
        <v>13</v>
      </c>
      <c r="G58" s="4" t="s">
        <v>14</v>
      </c>
      <c r="H58" s="4" t="s">
        <v>15</v>
      </c>
      <c r="I58" s="4" t="s">
        <v>16</v>
      </c>
      <c r="J58" s="4" t="s">
        <v>17</v>
      </c>
      <c r="K58" s="4" t="s">
        <v>18</v>
      </c>
      <c r="L58" s="4" t="s">
        <v>19</v>
      </c>
      <c r="M58" s="4" t="s">
        <v>20</v>
      </c>
      <c r="N58" s="4" t="s">
        <v>21</v>
      </c>
      <c r="O58" s="4" t="s">
        <v>22</v>
      </c>
      <c r="P58" s="4" t="s">
        <v>23</v>
      </c>
      <c r="Q58" s="4" t="s">
        <v>24</v>
      </c>
    </row>
    <row r="59" spans="1:17" s="1" customFormat="1" ht="15" thickBot="1">
      <c r="A59" s="8">
        <v>41084</v>
      </c>
      <c r="B59" s="5">
        <v>5</v>
      </c>
      <c r="C59" s="5" t="s">
        <v>30</v>
      </c>
      <c r="D59" s="5">
        <v>1</v>
      </c>
      <c r="E59" s="14">
        <v>17.6</v>
      </c>
      <c r="F59" s="14">
        <v>20</v>
      </c>
      <c r="G59" s="14">
        <v>23.4</v>
      </c>
      <c r="H59" s="14">
        <v>26.1</v>
      </c>
      <c r="I59" s="14">
        <v>29.7</v>
      </c>
      <c r="J59" s="14">
        <v>32</v>
      </c>
      <c r="K59" s="14">
        <v>32.6</v>
      </c>
      <c r="L59" s="14">
        <v>32.6</v>
      </c>
      <c r="M59" s="14">
        <v>29.7</v>
      </c>
      <c r="N59" s="14">
        <v>25.2</v>
      </c>
      <c r="O59" s="14">
        <v>21.9</v>
      </c>
      <c r="P59" s="14">
        <v>18.3</v>
      </c>
      <c r="Q59" s="14">
        <f>AVERAGE(E59:P59)</f>
        <v>25.75833333333333</v>
      </c>
    </row>
    <row r="60" spans="1:17" s="1" customFormat="1" ht="15" thickBot="1">
      <c r="A60" s="8">
        <v>41084</v>
      </c>
      <c r="B60" s="5">
        <v>5</v>
      </c>
      <c r="C60" s="5" t="s">
        <v>26</v>
      </c>
      <c r="D60" s="5">
        <v>98</v>
      </c>
      <c r="E60" s="14">
        <v>30</v>
      </c>
      <c r="F60" s="14">
        <v>30</v>
      </c>
      <c r="G60" s="14">
        <v>30</v>
      </c>
      <c r="H60" s="14">
        <v>30</v>
      </c>
      <c r="I60" s="14">
        <v>30</v>
      </c>
      <c r="J60" s="14">
        <v>30</v>
      </c>
      <c r="K60" s="14">
        <v>30</v>
      </c>
      <c r="L60" s="14">
        <v>30</v>
      </c>
      <c r="M60" s="14">
        <v>30</v>
      </c>
      <c r="N60" s="14">
        <v>30</v>
      </c>
      <c r="O60" s="14">
        <v>30</v>
      </c>
      <c r="P60" s="14">
        <v>30</v>
      </c>
      <c r="Q60" s="14">
        <v>30</v>
      </c>
    </row>
    <row r="61" spans="1:17" s="1" customFormat="1" ht="15" thickBot="1">
      <c r="A61" s="8"/>
      <c r="B61" s="5"/>
      <c r="C61" s="5"/>
      <c r="D61" s="5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</row>
    <row r="62" spans="1:17" s="1" customFormat="1" ht="15" thickBot="1">
      <c r="A62" s="8"/>
      <c r="B62" s="5"/>
      <c r="C62" s="5"/>
      <c r="D62" s="5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 spans="1:17" s="1" customFormat="1" ht="15" thickBot="1">
      <c r="A63" s="9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</row>
    <row r="64" spans="1:17" s="1" customFormat="1" ht="15" thickBot="1">
      <c r="A64" s="10" t="s">
        <v>11</v>
      </c>
      <c r="B64" s="4" t="s">
        <v>41</v>
      </c>
      <c r="C64" s="4" t="s">
        <v>8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</row>
    <row r="65" spans="1:17" s="1" customFormat="1" ht="15" thickBot="1">
      <c r="A65" s="8">
        <v>6</v>
      </c>
      <c r="B65" s="5" t="s">
        <v>33</v>
      </c>
      <c r="C65" s="5" t="s">
        <v>34</v>
      </c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</row>
    <row r="66" spans="1:17" s="1" customFormat="1" ht="15" thickBot="1">
      <c r="A66" s="9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</row>
    <row r="67" spans="1:17" s="1" customFormat="1" ht="15" thickBot="1">
      <c r="A67" s="10" t="s">
        <v>3</v>
      </c>
      <c r="B67" s="4" t="s">
        <v>11</v>
      </c>
      <c r="C67" s="4" t="s">
        <v>39</v>
      </c>
      <c r="D67" s="4" t="s">
        <v>40</v>
      </c>
      <c r="E67" s="4" t="s">
        <v>12</v>
      </c>
      <c r="F67" s="4" t="s">
        <v>13</v>
      </c>
      <c r="G67" s="4" t="s">
        <v>14</v>
      </c>
      <c r="H67" s="4" t="s">
        <v>15</v>
      </c>
      <c r="I67" s="4" t="s">
        <v>16</v>
      </c>
      <c r="J67" s="4" t="s">
        <v>17</v>
      </c>
      <c r="K67" s="4" t="s">
        <v>18</v>
      </c>
      <c r="L67" s="4" t="s">
        <v>19</v>
      </c>
      <c r="M67" s="4" t="s">
        <v>20</v>
      </c>
      <c r="N67" s="4" t="s">
        <v>21</v>
      </c>
      <c r="O67" s="4" t="s">
        <v>22</v>
      </c>
      <c r="P67" s="4" t="s">
        <v>23</v>
      </c>
      <c r="Q67" s="4" t="s">
        <v>24</v>
      </c>
    </row>
    <row r="68" spans="1:17" s="1" customFormat="1" ht="15" thickBot="1">
      <c r="A68" s="8">
        <v>41084</v>
      </c>
      <c r="B68" s="5">
        <v>6</v>
      </c>
      <c r="C68" s="5" t="s">
        <v>30</v>
      </c>
      <c r="D68" s="5">
        <v>1</v>
      </c>
      <c r="E68" s="14">
        <v>1013.8</v>
      </c>
      <c r="F68" s="14">
        <v>1011.3</v>
      </c>
      <c r="G68" s="14">
        <v>1008.6</v>
      </c>
      <c r="H68" s="14">
        <v>1006.6</v>
      </c>
      <c r="I68" s="14">
        <v>1003.9</v>
      </c>
      <c r="J68" s="14">
        <v>1000.5</v>
      </c>
      <c r="K68" s="14">
        <v>998.9</v>
      </c>
      <c r="L68" s="14">
        <v>999</v>
      </c>
      <c r="M68" s="14">
        <v>1003.7</v>
      </c>
      <c r="N68" s="14">
        <v>1009.4</v>
      </c>
      <c r="O68" s="14">
        <v>1011.9</v>
      </c>
      <c r="P68" s="14">
        <v>1014.1</v>
      </c>
      <c r="Q68" s="14">
        <f>AVERAGE(E68:P68)</f>
        <v>1006.8083333333333</v>
      </c>
    </row>
    <row r="69" spans="1:17" s="1" customFormat="1" ht="15" thickBot="1">
      <c r="A69" s="8">
        <v>41084</v>
      </c>
      <c r="B69" s="5">
        <v>6</v>
      </c>
      <c r="C69" s="5" t="s">
        <v>26</v>
      </c>
      <c r="D69" s="5">
        <v>98</v>
      </c>
      <c r="E69" s="14">
        <v>13</v>
      </c>
      <c r="F69" s="14">
        <v>13</v>
      </c>
      <c r="G69" s="14">
        <v>13</v>
      </c>
      <c r="H69" s="14">
        <v>13</v>
      </c>
      <c r="I69" s="14">
        <v>13</v>
      </c>
      <c r="J69" s="14">
        <v>13</v>
      </c>
      <c r="K69" s="14">
        <v>13</v>
      </c>
      <c r="L69" s="14">
        <v>13</v>
      </c>
      <c r="M69" s="14">
        <v>13</v>
      </c>
      <c r="N69" s="14">
        <v>13</v>
      </c>
      <c r="O69" s="14">
        <v>13</v>
      </c>
      <c r="P69" s="14">
        <v>13</v>
      </c>
      <c r="Q69" s="14">
        <v>13</v>
      </c>
    </row>
    <row r="70" spans="1:17" s="1" customFormat="1" ht="15" thickBot="1">
      <c r="A70" s="8"/>
      <c r="B70" s="5"/>
      <c r="C70" s="5"/>
      <c r="D70" s="5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</row>
    <row r="71" spans="1:17" s="1" customFormat="1" ht="15" thickBot="1">
      <c r="A71" s="8"/>
      <c r="B71" s="5"/>
      <c r="C71" s="5"/>
      <c r="D71" s="5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2" spans="1:17" s="1" customFormat="1" ht="15" thickBot="1">
      <c r="A72" s="9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</row>
    <row r="73" spans="1:17" s="1" customFormat="1" ht="15" thickBot="1">
      <c r="A73" s="10" t="s">
        <v>11</v>
      </c>
      <c r="B73" s="4" t="s">
        <v>41</v>
      </c>
      <c r="C73" s="4" t="s">
        <v>8</v>
      </c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</row>
    <row r="74" spans="1:17" s="1" customFormat="1" ht="15" thickBot="1">
      <c r="A74" s="8">
        <v>7</v>
      </c>
      <c r="B74" s="5" t="s">
        <v>35</v>
      </c>
      <c r="C74" s="5" t="s">
        <v>34</v>
      </c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</row>
    <row r="75" spans="1:17" s="1" customFormat="1" ht="15" thickBot="1">
      <c r="A75" s="9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</row>
    <row r="76" spans="1:17" s="1" customFormat="1" ht="15" thickBot="1">
      <c r="A76" s="10" t="s">
        <v>3</v>
      </c>
      <c r="B76" s="4" t="s">
        <v>11</v>
      </c>
      <c r="C76" s="4" t="s">
        <v>39</v>
      </c>
      <c r="D76" s="4" t="s">
        <v>40</v>
      </c>
      <c r="E76" s="4" t="s">
        <v>12</v>
      </c>
      <c r="F76" s="4" t="s">
        <v>13</v>
      </c>
      <c r="G76" s="4" t="s">
        <v>14</v>
      </c>
      <c r="H76" s="4" t="s">
        <v>15</v>
      </c>
      <c r="I76" s="4" t="s">
        <v>16</v>
      </c>
      <c r="J76" s="4" t="s">
        <v>17</v>
      </c>
      <c r="K76" s="4" t="s">
        <v>18</v>
      </c>
      <c r="L76" s="4" t="s">
        <v>19</v>
      </c>
      <c r="M76" s="4" t="s">
        <v>20</v>
      </c>
      <c r="N76" s="4" t="s">
        <v>21</v>
      </c>
      <c r="O76" s="4" t="s">
        <v>22</v>
      </c>
      <c r="P76" s="4" t="s">
        <v>23</v>
      </c>
      <c r="Q76" s="4" t="s">
        <v>24</v>
      </c>
    </row>
    <row r="77" spans="1:17" s="1" customFormat="1" ht="15" thickBot="1">
      <c r="A77" s="8">
        <v>41084</v>
      </c>
      <c r="B77" s="5">
        <v>7</v>
      </c>
      <c r="C77" s="5" t="s">
        <v>30</v>
      </c>
      <c r="D77" s="5">
        <v>1</v>
      </c>
      <c r="E77" s="15">
        <v>8.7</v>
      </c>
      <c r="F77" s="15">
        <v>8.8</v>
      </c>
      <c r="G77" s="15">
        <v>9.9</v>
      </c>
      <c r="H77" s="15">
        <v>11.2</v>
      </c>
      <c r="I77" s="15">
        <v>10.2</v>
      </c>
      <c r="J77" s="15">
        <v>7.8</v>
      </c>
      <c r="K77" s="15">
        <v>8.7</v>
      </c>
      <c r="L77" s="15">
        <v>9.4</v>
      </c>
      <c r="M77" s="15">
        <v>7</v>
      </c>
      <c r="N77" s="15">
        <v>6.4</v>
      </c>
      <c r="O77" s="15">
        <v>8.3</v>
      </c>
      <c r="P77" s="15">
        <v>8.6</v>
      </c>
      <c r="Q77" s="15">
        <f>AVERAGE(E77:P77)</f>
        <v>8.75</v>
      </c>
    </row>
    <row r="78" spans="1:17" s="1" customFormat="1" ht="15" thickBot="1">
      <c r="A78" s="8">
        <v>41084</v>
      </c>
      <c r="B78" s="5">
        <v>7</v>
      </c>
      <c r="C78" s="5" t="s">
        <v>26</v>
      </c>
      <c r="D78" s="5">
        <v>98</v>
      </c>
      <c r="E78" s="15">
        <v>30</v>
      </c>
      <c r="F78" s="15">
        <v>30</v>
      </c>
      <c r="G78" s="15">
        <v>30</v>
      </c>
      <c r="H78" s="15">
        <v>30</v>
      </c>
      <c r="I78" s="15">
        <v>30</v>
      </c>
      <c r="J78" s="15">
        <v>30</v>
      </c>
      <c r="K78" s="15">
        <v>30</v>
      </c>
      <c r="L78" s="15">
        <v>30</v>
      </c>
      <c r="M78" s="15">
        <v>30</v>
      </c>
      <c r="N78" s="15">
        <v>30</v>
      </c>
      <c r="O78" s="15">
        <v>30</v>
      </c>
      <c r="P78" s="15">
        <v>30</v>
      </c>
      <c r="Q78" s="15">
        <v>30</v>
      </c>
    </row>
    <row r="79" spans="1:17" s="1" customFormat="1" ht="15" thickBot="1">
      <c r="A79" s="8"/>
      <c r="B79" s="5"/>
      <c r="C79" s="5"/>
      <c r="D79" s="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1:17" s="1" customFormat="1" ht="15" thickBot="1">
      <c r="A80" s="8"/>
      <c r="B80" s="5"/>
      <c r="C80" s="5"/>
      <c r="D80" s="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1:17" s="1" customFormat="1" ht="15" thickBot="1">
      <c r="A81" s="9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</row>
    <row r="82" spans="1:17" s="1" customFormat="1" ht="15" thickBot="1">
      <c r="A82" s="10" t="s">
        <v>11</v>
      </c>
      <c r="B82" s="4" t="s">
        <v>41</v>
      </c>
      <c r="C82" s="4" t="s">
        <v>8</v>
      </c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</row>
    <row r="83" spans="1:17" s="1" customFormat="1" ht="15" thickBot="1">
      <c r="A83" s="8">
        <v>8</v>
      </c>
      <c r="B83" s="5" t="s">
        <v>36</v>
      </c>
      <c r="C83" s="5" t="s">
        <v>37</v>
      </c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</row>
    <row r="84" spans="1:17" s="1" customFormat="1" ht="15" thickBot="1">
      <c r="A84" s="9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</row>
    <row r="85" spans="1:17" s="1" customFormat="1" ht="15" thickBot="1">
      <c r="A85" s="10" t="s">
        <v>3</v>
      </c>
      <c r="B85" s="4" t="s">
        <v>11</v>
      </c>
      <c r="C85" s="4" t="s">
        <v>39</v>
      </c>
      <c r="D85" s="4" t="s">
        <v>40</v>
      </c>
      <c r="E85" s="4" t="s">
        <v>12</v>
      </c>
      <c r="F85" s="4" t="s">
        <v>13</v>
      </c>
      <c r="G85" s="4" t="s">
        <v>14</v>
      </c>
      <c r="H85" s="4" t="s">
        <v>15</v>
      </c>
      <c r="I85" s="4" t="s">
        <v>16</v>
      </c>
      <c r="J85" s="4" t="s">
        <v>17</v>
      </c>
      <c r="K85" s="4" t="s">
        <v>18</v>
      </c>
      <c r="L85" s="4" t="s">
        <v>19</v>
      </c>
      <c r="M85" s="4" t="s">
        <v>20</v>
      </c>
      <c r="N85" s="4" t="s">
        <v>21</v>
      </c>
      <c r="O85" s="4" t="s">
        <v>22</v>
      </c>
      <c r="P85" s="4" t="s">
        <v>23</v>
      </c>
      <c r="Q85" s="4" t="s">
        <v>24</v>
      </c>
    </row>
    <row r="86" spans="1:17" s="1" customFormat="1" ht="15" thickBot="1">
      <c r="A86" s="8"/>
      <c r="B86" s="5">
        <v>8</v>
      </c>
      <c r="C86" s="5" t="s">
        <v>25</v>
      </c>
      <c r="D86" s="5">
        <v>4</v>
      </c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</row>
    <row r="87" spans="1:17" s="1" customFormat="1" ht="15" thickBot="1">
      <c r="A87" s="8"/>
      <c r="B87" s="5"/>
      <c r="C87" s="5"/>
      <c r="D87" s="5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</row>
    <row r="88" spans="1:17" s="1" customFormat="1" ht="15" thickBot="1">
      <c r="A88" s="8"/>
      <c r="B88" s="5"/>
      <c r="C88" s="5"/>
      <c r="D88" s="5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</row>
    <row r="89" spans="1:17" s="1" customFormat="1" ht="15" thickBot="1">
      <c r="A89" s="8"/>
      <c r="B89" s="5"/>
      <c r="C89" s="5"/>
      <c r="D89" s="5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</row>
    <row r="90" spans="1:17" s="1" customFormat="1" ht="14.25">
      <c r="A90" s="12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</row>
    <row r="91" spans="1:17" s="1" customFormat="1" ht="14.25">
      <c r="A91" s="9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</row>
    <row r="92" spans="1:17" s="1" customFormat="1" ht="17.25">
      <c r="A92" s="29" t="s">
        <v>43</v>
      </c>
      <c r="B92" s="30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</row>
    <row r="93" spans="1:17" s="1" customFormat="1" ht="14.25">
      <c r="A93" s="9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</row>
    <row r="94" spans="1:17" s="1" customFormat="1" ht="15" thickBot="1">
      <c r="A94" s="9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</row>
    <row r="95" spans="1:17" s="1" customFormat="1" ht="15" thickBot="1">
      <c r="A95" s="10" t="s">
        <v>11</v>
      </c>
      <c r="B95" s="4" t="s">
        <v>41</v>
      </c>
      <c r="C95" s="4" t="s">
        <v>8</v>
      </c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</row>
    <row r="96" spans="1:17" s="1" customFormat="1" ht="15" thickBot="1">
      <c r="A96" s="8"/>
      <c r="B96" s="5"/>
      <c r="C96" s="5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</row>
    <row r="97" spans="1:17" s="1" customFormat="1" ht="15" thickBot="1">
      <c r="A97" s="9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</row>
    <row r="98" spans="1:17" s="1" customFormat="1" ht="15" thickBot="1">
      <c r="A98" s="10" t="s">
        <v>3</v>
      </c>
      <c r="B98" s="4" t="s">
        <v>11</v>
      </c>
      <c r="C98" s="4" t="s">
        <v>39</v>
      </c>
      <c r="D98" s="4" t="s">
        <v>40</v>
      </c>
      <c r="E98" s="4" t="s">
        <v>12</v>
      </c>
      <c r="F98" s="4" t="s">
        <v>13</v>
      </c>
      <c r="G98" s="4" t="s">
        <v>14</v>
      </c>
      <c r="H98" s="4" t="s">
        <v>15</v>
      </c>
      <c r="I98" s="4" t="s">
        <v>16</v>
      </c>
      <c r="J98" s="4" t="s">
        <v>17</v>
      </c>
      <c r="K98" s="4" t="s">
        <v>18</v>
      </c>
      <c r="L98" s="4" t="s">
        <v>19</v>
      </c>
      <c r="M98" s="4" t="s">
        <v>20</v>
      </c>
      <c r="N98" s="4" t="s">
        <v>21</v>
      </c>
      <c r="O98" s="4" t="s">
        <v>22</v>
      </c>
      <c r="P98" s="4" t="s">
        <v>23</v>
      </c>
      <c r="Q98" s="4" t="s">
        <v>24</v>
      </c>
    </row>
    <row r="99" spans="1:17" s="1" customFormat="1" ht="15" thickBot="1">
      <c r="A99" s="8"/>
      <c r="B99" s="5"/>
      <c r="C99" s="5"/>
      <c r="D99" s="5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</row>
    <row r="100" spans="1:17" s="1" customFormat="1" ht="15" thickBot="1">
      <c r="A100" s="8"/>
      <c r="B100" s="5"/>
      <c r="C100" s="5"/>
      <c r="D100" s="5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</row>
    <row r="101" spans="1:17" s="1" customFormat="1" ht="15" thickBot="1">
      <c r="A101" s="8"/>
      <c r="B101" s="5"/>
      <c r="C101" s="5"/>
      <c r="D101" s="5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</row>
    <row r="102" spans="1:17" s="1" customFormat="1" ht="15" thickBot="1">
      <c r="A102" s="8"/>
      <c r="B102" s="5"/>
      <c r="C102" s="5"/>
      <c r="D102" s="5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 spans="1:17" s="1" customFormat="1" ht="15" thickBot="1">
      <c r="A103" s="9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</row>
    <row r="104" spans="1:17" s="1" customFormat="1" ht="15" thickBot="1">
      <c r="A104" s="10" t="s">
        <v>11</v>
      </c>
      <c r="B104" s="4" t="s">
        <v>41</v>
      </c>
      <c r="C104" s="4" t="s">
        <v>8</v>
      </c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</row>
    <row r="105" spans="1:17" s="1" customFormat="1" ht="15" thickBot="1">
      <c r="A105" s="8"/>
      <c r="B105" s="5"/>
      <c r="C105" s="5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</row>
    <row r="106" spans="1:17" s="1" customFormat="1" ht="15" thickBot="1">
      <c r="A106" s="9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</row>
    <row r="107" spans="1:17" s="1" customFormat="1" ht="15" thickBot="1">
      <c r="A107" s="10" t="s">
        <v>3</v>
      </c>
      <c r="B107" s="4" t="s">
        <v>11</v>
      </c>
      <c r="C107" s="4" t="s">
        <v>39</v>
      </c>
      <c r="D107" s="4" t="s">
        <v>40</v>
      </c>
      <c r="E107" s="4" t="s">
        <v>12</v>
      </c>
      <c r="F107" s="4" t="s">
        <v>13</v>
      </c>
      <c r="G107" s="4" t="s">
        <v>14</v>
      </c>
      <c r="H107" s="4" t="s">
        <v>15</v>
      </c>
      <c r="I107" s="4" t="s">
        <v>16</v>
      </c>
      <c r="J107" s="4" t="s">
        <v>17</v>
      </c>
      <c r="K107" s="4" t="s">
        <v>18</v>
      </c>
      <c r="L107" s="4" t="s">
        <v>19</v>
      </c>
      <c r="M107" s="4" t="s">
        <v>20</v>
      </c>
      <c r="N107" s="4" t="s">
        <v>21</v>
      </c>
      <c r="O107" s="4" t="s">
        <v>22</v>
      </c>
      <c r="P107" s="4" t="s">
        <v>23</v>
      </c>
      <c r="Q107" s="4" t="s">
        <v>24</v>
      </c>
    </row>
    <row r="108" spans="1:17" s="1" customFormat="1" ht="15" thickBot="1">
      <c r="A108" s="8"/>
      <c r="B108" s="5"/>
      <c r="C108" s="5"/>
      <c r="D108" s="5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 spans="1:17" s="1" customFormat="1" ht="15" thickBot="1">
      <c r="A109" s="8"/>
      <c r="B109" s="5"/>
      <c r="C109" s="5"/>
      <c r="D109" s="5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</row>
    <row r="110" spans="1:17" s="1" customFormat="1" ht="15" thickBot="1">
      <c r="A110" s="8"/>
      <c r="B110" s="5"/>
      <c r="C110" s="5"/>
      <c r="D110" s="5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 spans="1:17" s="1" customFormat="1" ht="15" thickBot="1">
      <c r="A111" s="8"/>
      <c r="B111" s="5"/>
      <c r="C111" s="5"/>
      <c r="D111" s="5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 spans="1:17" s="1" customFormat="1" ht="15" thickBot="1">
      <c r="A112" s="9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</row>
    <row r="113" spans="1:17" s="1" customFormat="1" ht="15" thickBot="1">
      <c r="A113" s="10" t="s">
        <v>11</v>
      </c>
      <c r="B113" s="4" t="s">
        <v>41</v>
      </c>
      <c r="C113" s="4" t="s">
        <v>8</v>
      </c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</row>
    <row r="114" spans="1:17" s="1" customFormat="1" ht="15" thickBot="1">
      <c r="A114" s="8"/>
      <c r="B114" s="5"/>
      <c r="C114" s="5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</row>
    <row r="115" spans="1:17" s="1" customFormat="1" ht="15" thickBot="1">
      <c r="A115" s="9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</row>
    <row r="116" spans="1:17" s="1" customFormat="1" ht="15" thickBot="1">
      <c r="A116" s="10" t="s">
        <v>3</v>
      </c>
      <c r="B116" s="4" t="s">
        <v>11</v>
      </c>
      <c r="C116" s="4" t="s">
        <v>39</v>
      </c>
      <c r="D116" s="4" t="s">
        <v>40</v>
      </c>
      <c r="E116" s="4" t="s">
        <v>12</v>
      </c>
      <c r="F116" s="4" t="s">
        <v>13</v>
      </c>
      <c r="G116" s="4" t="s">
        <v>14</v>
      </c>
      <c r="H116" s="4" t="s">
        <v>15</v>
      </c>
      <c r="I116" s="4" t="s">
        <v>16</v>
      </c>
      <c r="J116" s="4" t="s">
        <v>17</v>
      </c>
      <c r="K116" s="4" t="s">
        <v>18</v>
      </c>
      <c r="L116" s="4" t="s">
        <v>19</v>
      </c>
      <c r="M116" s="4" t="s">
        <v>20</v>
      </c>
      <c r="N116" s="4" t="s">
        <v>21</v>
      </c>
      <c r="O116" s="4" t="s">
        <v>22</v>
      </c>
      <c r="P116" s="4" t="s">
        <v>23</v>
      </c>
      <c r="Q116" s="4" t="s">
        <v>24</v>
      </c>
    </row>
    <row r="117" spans="1:17" s="1" customFormat="1" ht="15" thickBot="1">
      <c r="A117" s="8"/>
      <c r="B117" s="5"/>
      <c r="C117" s="5"/>
      <c r="D117" s="5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1:17" s="1" customFormat="1" ht="15" thickBot="1">
      <c r="A118" s="8"/>
      <c r="B118" s="5"/>
      <c r="C118" s="5"/>
      <c r="D118" s="5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</row>
    <row r="119" spans="1:17" s="1" customFormat="1" ht="15" thickBot="1">
      <c r="A119" s="8"/>
      <c r="B119" s="5"/>
      <c r="C119" s="5"/>
      <c r="D119" s="5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</row>
    <row r="120" spans="1:17" s="1" customFormat="1" ht="15" thickBot="1">
      <c r="A120" s="8"/>
      <c r="B120" s="5"/>
      <c r="C120" s="5"/>
      <c r="D120" s="5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 spans="1:17" s="1" customFormat="1" ht="15" thickBot="1">
      <c r="A121" s="9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</row>
    <row r="122" spans="1:17" s="1" customFormat="1" ht="15" thickBot="1">
      <c r="A122" s="10" t="s">
        <v>11</v>
      </c>
      <c r="B122" s="4" t="s">
        <v>41</v>
      </c>
      <c r="C122" s="4" t="s">
        <v>8</v>
      </c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</row>
    <row r="123" spans="1:17" s="1" customFormat="1" ht="15" thickBot="1">
      <c r="A123" s="8"/>
      <c r="B123" s="5"/>
      <c r="C123" s="5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</row>
    <row r="124" spans="1:17" s="1" customFormat="1" ht="15" thickBot="1">
      <c r="A124" s="9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</row>
    <row r="125" spans="1:17" s="1" customFormat="1" ht="15" thickBot="1">
      <c r="A125" s="10" t="s">
        <v>3</v>
      </c>
      <c r="B125" s="4" t="s">
        <v>11</v>
      </c>
      <c r="C125" s="4" t="s">
        <v>39</v>
      </c>
      <c r="D125" s="4" t="s">
        <v>40</v>
      </c>
      <c r="E125" s="4" t="s">
        <v>12</v>
      </c>
      <c r="F125" s="4" t="s">
        <v>13</v>
      </c>
      <c r="G125" s="4" t="s">
        <v>14</v>
      </c>
      <c r="H125" s="4" t="s">
        <v>15</v>
      </c>
      <c r="I125" s="4" t="s">
        <v>16</v>
      </c>
      <c r="J125" s="4" t="s">
        <v>17</v>
      </c>
      <c r="K125" s="4" t="s">
        <v>18</v>
      </c>
      <c r="L125" s="4" t="s">
        <v>19</v>
      </c>
      <c r="M125" s="4" t="s">
        <v>20</v>
      </c>
      <c r="N125" s="4" t="s">
        <v>21</v>
      </c>
      <c r="O125" s="4" t="s">
        <v>22</v>
      </c>
      <c r="P125" s="4" t="s">
        <v>23</v>
      </c>
      <c r="Q125" s="4" t="s">
        <v>24</v>
      </c>
    </row>
    <row r="126" spans="1:17" s="1" customFormat="1" ht="15" thickBot="1">
      <c r="A126" s="8"/>
      <c r="B126" s="5"/>
      <c r="C126" s="5"/>
      <c r="D126" s="5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</row>
    <row r="127" spans="1:17" s="1" customFormat="1" ht="15" thickBot="1">
      <c r="A127" s="8"/>
      <c r="B127" s="5"/>
      <c r="C127" s="5"/>
      <c r="D127" s="5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</row>
    <row r="128" spans="1:17" s="1" customFormat="1" ht="15" thickBot="1">
      <c r="A128" s="8"/>
      <c r="B128" s="5"/>
      <c r="C128" s="5"/>
      <c r="D128" s="5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</row>
    <row r="129" spans="1:17" s="1" customFormat="1" ht="15" thickBot="1">
      <c r="A129" s="8"/>
      <c r="B129" s="5"/>
      <c r="C129" s="5"/>
      <c r="D129" s="5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</row>
    <row r="130" spans="1:17" s="1" customFormat="1" ht="15" thickBot="1">
      <c r="A130" s="9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</row>
    <row r="131" spans="1:17" s="1" customFormat="1" ht="15" thickBot="1">
      <c r="A131" s="10" t="s">
        <v>11</v>
      </c>
      <c r="B131" s="4" t="s">
        <v>41</v>
      </c>
      <c r="C131" s="4" t="s">
        <v>8</v>
      </c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</row>
    <row r="132" spans="1:17" s="1" customFormat="1" ht="15" thickBot="1">
      <c r="A132" s="8"/>
      <c r="B132" s="5"/>
      <c r="C132" s="5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</row>
    <row r="133" spans="1:17" s="1" customFormat="1" ht="15" thickBot="1">
      <c r="A133" s="9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</row>
    <row r="134" spans="1:17" s="1" customFormat="1" ht="15" thickBot="1">
      <c r="A134" s="10" t="s">
        <v>3</v>
      </c>
      <c r="B134" s="4" t="s">
        <v>11</v>
      </c>
      <c r="C134" s="4" t="s">
        <v>39</v>
      </c>
      <c r="D134" s="4" t="s">
        <v>40</v>
      </c>
      <c r="E134" s="4" t="s">
        <v>12</v>
      </c>
      <c r="F134" s="4" t="s">
        <v>13</v>
      </c>
      <c r="G134" s="4" t="s">
        <v>14</v>
      </c>
      <c r="H134" s="4" t="s">
        <v>15</v>
      </c>
      <c r="I134" s="4" t="s">
        <v>16</v>
      </c>
      <c r="J134" s="4" t="s">
        <v>17</v>
      </c>
      <c r="K134" s="4" t="s">
        <v>18</v>
      </c>
      <c r="L134" s="4" t="s">
        <v>19</v>
      </c>
      <c r="M134" s="4" t="s">
        <v>20</v>
      </c>
      <c r="N134" s="4" t="s">
        <v>21</v>
      </c>
      <c r="O134" s="4" t="s">
        <v>22</v>
      </c>
      <c r="P134" s="4" t="s">
        <v>23</v>
      </c>
      <c r="Q134" s="4" t="s">
        <v>24</v>
      </c>
    </row>
    <row r="135" spans="1:17" s="1" customFormat="1" ht="15" thickBot="1">
      <c r="A135" s="8"/>
      <c r="B135" s="5"/>
      <c r="C135" s="5"/>
      <c r="D135" s="5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</row>
    <row r="136" spans="1:17" s="1" customFormat="1" ht="15" thickBot="1">
      <c r="A136" s="8"/>
      <c r="B136" s="5"/>
      <c r="C136" s="5"/>
      <c r="D136" s="5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</row>
    <row r="137" spans="1:17" s="1" customFormat="1" ht="15" thickBot="1">
      <c r="A137" s="8"/>
      <c r="B137" s="5"/>
      <c r="C137" s="5"/>
      <c r="D137" s="5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</row>
    <row r="138" spans="1:17" s="1" customFormat="1" ht="15" thickBot="1">
      <c r="A138" s="8"/>
      <c r="B138" s="5"/>
      <c r="C138" s="5"/>
      <c r="D138" s="5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</row>
    <row r="139" spans="1:17" s="1" customFormat="1" ht="15" thickBot="1">
      <c r="A139" s="9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</row>
    <row r="140" spans="1:17" s="1" customFormat="1" ht="15" thickBot="1">
      <c r="A140" s="10" t="s">
        <v>11</v>
      </c>
      <c r="B140" s="4" t="s">
        <v>41</v>
      </c>
      <c r="C140" s="4" t="s">
        <v>8</v>
      </c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</row>
    <row r="141" spans="1:17" s="1" customFormat="1" ht="15" thickBot="1">
      <c r="A141" s="8"/>
      <c r="B141" s="5"/>
      <c r="C141" s="5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</row>
    <row r="142" spans="1:17" s="1" customFormat="1" ht="15" thickBot="1">
      <c r="A142" s="9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</row>
    <row r="143" spans="1:17" s="1" customFormat="1" ht="15" thickBot="1">
      <c r="A143" s="10" t="s">
        <v>3</v>
      </c>
      <c r="B143" s="4" t="s">
        <v>11</v>
      </c>
      <c r="C143" s="4" t="s">
        <v>39</v>
      </c>
      <c r="D143" s="4" t="s">
        <v>40</v>
      </c>
      <c r="E143" s="4" t="s">
        <v>12</v>
      </c>
      <c r="F143" s="4" t="s">
        <v>13</v>
      </c>
      <c r="G143" s="4" t="s">
        <v>14</v>
      </c>
      <c r="H143" s="4" t="s">
        <v>15</v>
      </c>
      <c r="I143" s="4" t="s">
        <v>16</v>
      </c>
      <c r="J143" s="4" t="s">
        <v>17</v>
      </c>
      <c r="K143" s="4" t="s">
        <v>18</v>
      </c>
      <c r="L143" s="4" t="s">
        <v>19</v>
      </c>
      <c r="M143" s="4" t="s">
        <v>20</v>
      </c>
      <c r="N143" s="4" t="s">
        <v>21</v>
      </c>
      <c r="O143" s="4" t="s">
        <v>22</v>
      </c>
      <c r="P143" s="4" t="s">
        <v>23</v>
      </c>
      <c r="Q143" s="4" t="s">
        <v>24</v>
      </c>
    </row>
    <row r="144" spans="1:17" s="1" customFormat="1" ht="15" thickBot="1">
      <c r="A144" s="8"/>
      <c r="B144" s="5"/>
      <c r="C144" s="5"/>
      <c r="D144" s="5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</row>
    <row r="145" spans="1:17" s="1" customFormat="1" ht="15" thickBot="1">
      <c r="A145" s="8"/>
      <c r="B145" s="5"/>
      <c r="C145" s="5"/>
      <c r="D145" s="5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</row>
    <row r="146" spans="1:17" s="1" customFormat="1" ht="15" thickBot="1">
      <c r="A146" s="8"/>
      <c r="B146" s="5"/>
      <c r="C146" s="5"/>
      <c r="D146" s="5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</row>
    <row r="147" spans="1:17" s="1" customFormat="1" ht="15" thickBot="1">
      <c r="A147" s="8"/>
      <c r="B147" s="5"/>
      <c r="C147" s="5"/>
      <c r="D147" s="5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</row>
    <row r="148" spans="1:17" s="1" customFormat="1" ht="15" thickBot="1">
      <c r="A148" s="9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</row>
    <row r="149" spans="1:17" s="1" customFormat="1" ht="15" thickBot="1">
      <c r="A149" s="10" t="s">
        <v>11</v>
      </c>
      <c r="B149" s="4" t="s">
        <v>41</v>
      </c>
      <c r="C149" s="4" t="s">
        <v>8</v>
      </c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</row>
    <row r="150" spans="1:17" s="1" customFormat="1" ht="15" thickBot="1">
      <c r="A150" s="8"/>
      <c r="B150" s="5"/>
      <c r="C150" s="5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</row>
    <row r="151" spans="1:17" s="1" customFormat="1" ht="15" thickBot="1">
      <c r="A151" s="9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</row>
    <row r="152" spans="1:17" s="1" customFormat="1" ht="15" thickBot="1">
      <c r="A152" s="10" t="s">
        <v>3</v>
      </c>
      <c r="B152" s="4" t="s">
        <v>11</v>
      </c>
      <c r="C152" s="4" t="s">
        <v>39</v>
      </c>
      <c r="D152" s="4" t="s">
        <v>40</v>
      </c>
      <c r="E152" s="4" t="s">
        <v>12</v>
      </c>
      <c r="F152" s="4" t="s">
        <v>13</v>
      </c>
      <c r="G152" s="4" t="s">
        <v>14</v>
      </c>
      <c r="H152" s="4" t="s">
        <v>15</v>
      </c>
      <c r="I152" s="4" t="s">
        <v>16</v>
      </c>
      <c r="J152" s="4" t="s">
        <v>17</v>
      </c>
      <c r="K152" s="4" t="s">
        <v>18</v>
      </c>
      <c r="L152" s="4" t="s">
        <v>19</v>
      </c>
      <c r="M152" s="4" t="s">
        <v>20</v>
      </c>
      <c r="N152" s="4" t="s">
        <v>21</v>
      </c>
      <c r="O152" s="4" t="s">
        <v>22</v>
      </c>
      <c r="P152" s="4" t="s">
        <v>23</v>
      </c>
      <c r="Q152" s="4" t="s">
        <v>24</v>
      </c>
    </row>
    <row r="153" spans="1:17" s="1" customFormat="1" ht="15" thickBot="1">
      <c r="A153" s="8"/>
      <c r="B153" s="5"/>
      <c r="C153" s="5"/>
      <c r="D153" s="5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</row>
    <row r="154" spans="1:17" s="1" customFormat="1" ht="15" thickBot="1">
      <c r="A154" s="8"/>
      <c r="B154" s="5"/>
      <c r="C154" s="5"/>
      <c r="D154" s="5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</row>
    <row r="155" spans="1:17" s="1" customFormat="1" ht="15" thickBot="1">
      <c r="A155" s="8"/>
      <c r="B155" s="5"/>
      <c r="C155" s="5"/>
      <c r="D155" s="5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</row>
    <row r="156" spans="1:17" s="1" customFormat="1" ht="15" thickBot="1">
      <c r="A156" s="8"/>
      <c r="B156" s="5"/>
      <c r="C156" s="5"/>
      <c r="D156" s="5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</row>
    <row r="157" spans="1:17" s="1" customFormat="1" ht="15" thickBot="1">
      <c r="A157" s="9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</row>
    <row r="158" spans="1:17" s="1" customFormat="1" ht="15" thickBot="1">
      <c r="A158" s="10" t="s">
        <v>11</v>
      </c>
      <c r="B158" s="4" t="s">
        <v>41</v>
      </c>
      <c r="C158" s="4" t="s">
        <v>8</v>
      </c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</row>
    <row r="159" spans="1:17" s="1" customFormat="1" ht="15" thickBot="1">
      <c r="A159" s="8"/>
      <c r="B159" s="5"/>
      <c r="C159" s="5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</row>
    <row r="160" spans="1:17" s="1" customFormat="1" ht="15" thickBot="1">
      <c r="A160" s="9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</row>
    <row r="161" spans="1:17" s="1" customFormat="1" ht="15" thickBot="1">
      <c r="A161" s="10" t="s">
        <v>3</v>
      </c>
      <c r="B161" s="4" t="s">
        <v>11</v>
      </c>
      <c r="C161" s="4" t="s">
        <v>39</v>
      </c>
      <c r="D161" s="4" t="s">
        <v>40</v>
      </c>
      <c r="E161" s="4" t="s">
        <v>12</v>
      </c>
      <c r="F161" s="4" t="s">
        <v>13</v>
      </c>
      <c r="G161" s="4" t="s">
        <v>14</v>
      </c>
      <c r="H161" s="4" t="s">
        <v>15</v>
      </c>
      <c r="I161" s="4" t="s">
        <v>16</v>
      </c>
      <c r="J161" s="4" t="s">
        <v>17</v>
      </c>
      <c r="K161" s="4" t="s">
        <v>18</v>
      </c>
      <c r="L161" s="4" t="s">
        <v>19</v>
      </c>
      <c r="M161" s="4" t="s">
        <v>20</v>
      </c>
      <c r="N161" s="4" t="s">
        <v>21</v>
      </c>
      <c r="O161" s="4" t="s">
        <v>22</v>
      </c>
      <c r="P161" s="4" t="s">
        <v>23</v>
      </c>
      <c r="Q161" s="4" t="s">
        <v>24</v>
      </c>
    </row>
    <row r="162" spans="1:17" s="1" customFormat="1" ht="15" thickBot="1">
      <c r="A162" s="8"/>
      <c r="B162" s="5"/>
      <c r="C162" s="5"/>
      <c r="D162" s="5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</row>
    <row r="163" spans="1:17" s="1" customFormat="1" ht="15" thickBot="1">
      <c r="A163" s="8"/>
      <c r="B163" s="5"/>
      <c r="C163" s="5"/>
      <c r="D163" s="5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</row>
    <row r="164" spans="1:17" s="1" customFormat="1" ht="15" thickBot="1">
      <c r="A164" s="8"/>
      <c r="B164" s="5"/>
      <c r="C164" s="5"/>
      <c r="D164" s="5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</row>
    <row r="165" spans="1:17" ht="14.25" thickBot="1">
      <c r="A165" s="17"/>
      <c r="B165" s="18"/>
      <c r="C165" s="18"/>
      <c r="D165" s="18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</row>
  </sheetData>
  <sheetProtection/>
  <mergeCells count="6">
    <mergeCell ref="A1:B1"/>
    <mergeCell ref="A2:B2"/>
    <mergeCell ref="A4:B4"/>
    <mergeCell ref="A12:B12"/>
    <mergeCell ref="A16:B16"/>
    <mergeCell ref="A92:B9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165"/>
  <sheetViews>
    <sheetView zoomScalePageLayoutView="0" workbookViewId="0" topLeftCell="A1">
      <selection activeCell="A12" sqref="A12:B12"/>
    </sheetView>
  </sheetViews>
  <sheetFormatPr defaultColWidth="9.140625" defaultRowHeight="15"/>
  <cols>
    <col min="1" max="1" width="18.7109375" style="3" customWidth="1"/>
    <col min="2" max="2" width="65.7109375" style="2" customWidth="1"/>
    <col min="3" max="3" width="19.7109375" style="2" customWidth="1"/>
    <col min="4" max="4" width="18.7109375" style="2" customWidth="1"/>
    <col min="5" max="17" width="11.7109375" style="2" customWidth="1"/>
  </cols>
  <sheetData>
    <row r="1" spans="1:17" s="1" customFormat="1" ht="17.25">
      <c r="A1" s="29" t="s">
        <v>45</v>
      </c>
      <c r="B1" s="30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1" customFormat="1" ht="17.25">
      <c r="A2" s="29" t="s">
        <v>44</v>
      </c>
      <c r="B2" s="30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1" customFormat="1" ht="14.25">
      <c r="A3" s="9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s="1" customFormat="1" ht="17.25">
      <c r="A4" s="29" t="s">
        <v>0</v>
      </c>
      <c r="B4" s="30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s="1" customFormat="1" ht="15" thickBot="1">
      <c r="A5" s="9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s="1" customFormat="1" ht="15" thickBot="1">
      <c r="A6" s="10" t="s">
        <v>1</v>
      </c>
      <c r="B6" s="5" t="s">
        <v>48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s="1" customFormat="1" ht="15" thickBot="1">
      <c r="A7" s="10" t="s">
        <v>2</v>
      </c>
      <c r="B7" s="5" t="s">
        <v>64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s="1" customFormat="1" ht="15" thickBot="1">
      <c r="A8" s="9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6"/>
    </row>
    <row r="9" spans="1:17" s="1" customFormat="1" ht="15" thickBot="1">
      <c r="A9" s="10" t="s">
        <v>3</v>
      </c>
      <c r="B9" s="4" t="s">
        <v>4</v>
      </c>
      <c r="C9" s="4" t="s">
        <v>5</v>
      </c>
      <c r="D9" s="4" t="s">
        <v>6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6"/>
    </row>
    <row r="10" spans="1:17" s="1" customFormat="1" ht="15" thickBot="1">
      <c r="A10" s="8">
        <v>40439</v>
      </c>
      <c r="B10" s="5" t="s">
        <v>101</v>
      </c>
      <c r="C10" s="5" t="s">
        <v>102</v>
      </c>
      <c r="D10" s="11">
        <v>10.4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6"/>
      <c r="P10" s="6"/>
      <c r="Q10" s="6"/>
    </row>
    <row r="11" spans="1:17" s="1" customFormat="1" ht="15" thickBot="1">
      <c r="A11" s="9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s="1" customFormat="1" ht="15" thickBot="1">
      <c r="A12" s="31" t="s">
        <v>7</v>
      </c>
      <c r="B12" s="32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s="1" customFormat="1" ht="15" thickBot="1">
      <c r="A13" s="8" t="s">
        <v>38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s="1" customFormat="1" ht="14.25">
      <c r="A14" s="12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s="1" customFormat="1" ht="14.25">
      <c r="A15" s="9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s="1" customFormat="1" ht="17.25">
      <c r="A16" s="29" t="s">
        <v>42</v>
      </c>
      <c r="B16" s="3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s="1" customFormat="1" ht="17.25">
      <c r="A17" s="22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s="1" customFormat="1" ht="15" thickBot="1">
      <c r="A18" s="9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s="1" customFormat="1" ht="15" thickBot="1">
      <c r="A19" s="10" t="s">
        <v>11</v>
      </c>
      <c r="B19" s="4" t="s">
        <v>41</v>
      </c>
      <c r="C19" s="4" t="s">
        <v>8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s="1" customFormat="1" ht="15" thickBot="1">
      <c r="A20" s="8">
        <v>1</v>
      </c>
      <c r="B20" s="5" t="s">
        <v>9</v>
      </c>
      <c r="C20" s="5" t="s">
        <v>10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s="1" customFormat="1" ht="15" thickBot="1">
      <c r="A21" s="9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s="1" customFormat="1" ht="15" thickBot="1">
      <c r="A22" s="10" t="s">
        <v>3</v>
      </c>
      <c r="B22" s="4" t="s">
        <v>11</v>
      </c>
      <c r="C22" s="4" t="s">
        <v>39</v>
      </c>
      <c r="D22" s="4" t="s">
        <v>40</v>
      </c>
      <c r="E22" s="4" t="s">
        <v>12</v>
      </c>
      <c r="F22" s="4" t="s">
        <v>13</v>
      </c>
      <c r="G22" s="4" t="s">
        <v>14</v>
      </c>
      <c r="H22" s="4" t="s">
        <v>15</v>
      </c>
      <c r="I22" s="4" t="s">
        <v>16</v>
      </c>
      <c r="J22" s="4" t="s">
        <v>17</v>
      </c>
      <c r="K22" s="4" t="s">
        <v>18</v>
      </c>
      <c r="L22" s="4" t="s">
        <v>19</v>
      </c>
      <c r="M22" s="4" t="s">
        <v>20</v>
      </c>
      <c r="N22" s="4" t="s">
        <v>21</v>
      </c>
      <c r="O22" s="4" t="s">
        <v>22</v>
      </c>
      <c r="P22" s="4" t="s">
        <v>23</v>
      </c>
      <c r="Q22" s="4" t="s">
        <v>24</v>
      </c>
    </row>
    <row r="23" spans="1:17" s="1" customFormat="1" ht="15" thickBot="1">
      <c r="A23" s="8">
        <v>40439</v>
      </c>
      <c r="B23" s="5">
        <v>1</v>
      </c>
      <c r="C23" s="5" t="s">
        <v>25</v>
      </c>
      <c r="D23" s="5">
        <v>4</v>
      </c>
      <c r="E23" s="14">
        <v>6.2</v>
      </c>
      <c r="F23" s="14">
        <v>0.9</v>
      </c>
      <c r="G23" s="14">
        <v>1.1</v>
      </c>
      <c r="H23" s="14">
        <v>0.3</v>
      </c>
      <c r="I23" s="14">
        <v>0.6</v>
      </c>
      <c r="J23" s="14">
        <v>0</v>
      </c>
      <c r="K23" s="14">
        <v>0</v>
      </c>
      <c r="L23" s="14">
        <v>0</v>
      </c>
      <c r="M23" s="14">
        <v>0</v>
      </c>
      <c r="N23" s="14">
        <v>3.6</v>
      </c>
      <c r="O23" s="14">
        <v>9.7</v>
      </c>
      <c r="P23" s="14">
        <v>10.4</v>
      </c>
      <c r="Q23" s="14">
        <f>SUM(E23:P23)</f>
        <v>32.8</v>
      </c>
    </row>
    <row r="24" spans="1:17" s="1" customFormat="1" ht="15" thickBot="1">
      <c r="A24" s="8">
        <v>40439</v>
      </c>
      <c r="B24" s="5">
        <v>1</v>
      </c>
      <c r="C24" s="5" t="s">
        <v>26</v>
      </c>
      <c r="D24" s="5">
        <v>98</v>
      </c>
      <c r="E24" s="14">
        <v>30</v>
      </c>
      <c r="F24" s="14">
        <v>30</v>
      </c>
      <c r="G24" s="14">
        <v>30</v>
      </c>
      <c r="H24" s="14">
        <v>30</v>
      </c>
      <c r="I24" s="14">
        <v>30</v>
      </c>
      <c r="J24" s="14">
        <v>30</v>
      </c>
      <c r="K24" s="14">
        <v>30</v>
      </c>
      <c r="L24" s="14">
        <v>30</v>
      </c>
      <c r="M24" s="14">
        <v>30</v>
      </c>
      <c r="N24" s="14">
        <v>30</v>
      </c>
      <c r="O24" s="14">
        <v>30</v>
      </c>
      <c r="P24" s="14">
        <v>30</v>
      </c>
      <c r="Q24" s="14">
        <v>30</v>
      </c>
    </row>
    <row r="25" spans="1:17" s="1" customFormat="1" ht="15" thickBot="1">
      <c r="A25" s="8"/>
      <c r="B25" s="5"/>
      <c r="C25" s="5"/>
      <c r="D25" s="5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1:17" s="1" customFormat="1" ht="15" thickBot="1">
      <c r="A26" s="8"/>
      <c r="B26" s="5"/>
      <c r="C26" s="5"/>
      <c r="D26" s="5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1:17" s="1" customFormat="1" ht="15" thickBot="1">
      <c r="A27" s="9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s="1" customFormat="1" ht="15" thickBot="1">
      <c r="A28" s="10" t="s">
        <v>11</v>
      </c>
      <c r="B28" s="4" t="s">
        <v>41</v>
      </c>
      <c r="C28" s="4" t="s">
        <v>8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s="1" customFormat="1" ht="15" thickBot="1">
      <c r="A29" s="8">
        <v>2</v>
      </c>
      <c r="B29" s="5" t="s">
        <v>27</v>
      </c>
      <c r="C29" s="5" t="s">
        <v>46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s="1" customFormat="1" ht="15" thickBot="1">
      <c r="A30" s="9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s="1" customFormat="1" ht="15" thickBot="1">
      <c r="A31" s="10" t="s">
        <v>3</v>
      </c>
      <c r="B31" s="4" t="s">
        <v>11</v>
      </c>
      <c r="C31" s="4" t="s">
        <v>39</v>
      </c>
      <c r="D31" s="4" t="s">
        <v>40</v>
      </c>
      <c r="E31" s="4" t="s">
        <v>12</v>
      </c>
      <c r="F31" s="4" t="s">
        <v>13</v>
      </c>
      <c r="G31" s="4" t="s">
        <v>14</v>
      </c>
      <c r="H31" s="4" t="s">
        <v>15</v>
      </c>
      <c r="I31" s="4" t="s">
        <v>16</v>
      </c>
      <c r="J31" s="4" t="s">
        <v>17</v>
      </c>
      <c r="K31" s="4" t="s">
        <v>18</v>
      </c>
      <c r="L31" s="4" t="s">
        <v>19</v>
      </c>
      <c r="M31" s="4" t="s">
        <v>20</v>
      </c>
      <c r="N31" s="4" t="s">
        <v>21</v>
      </c>
      <c r="O31" s="4" t="s">
        <v>22</v>
      </c>
      <c r="P31" s="4" t="s">
        <v>23</v>
      </c>
      <c r="Q31" s="4" t="s">
        <v>24</v>
      </c>
    </row>
    <row r="32" spans="1:17" s="1" customFormat="1" ht="15.75" thickBot="1">
      <c r="A32" s="8">
        <v>40439</v>
      </c>
      <c r="B32" s="5">
        <v>2</v>
      </c>
      <c r="C32" s="5" t="s">
        <v>47</v>
      </c>
      <c r="D32" s="5">
        <v>5</v>
      </c>
      <c r="E32" s="26">
        <f>18/30</f>
        <v>0.6</v>
      </c>
      <c r="F32" s="26">
        <f>8/30</f>
        <v>0.26666666666666666</v>
      </c>
      <c r="G32" s="26">
        <f>8/30</f>
        <v>0.26666666666666666</v>
      </c>
      <c r="H32" s="26">
        <f>3/30</f>
        <v>0.1</v>
      </c>
      <c r="I32" s="26">
        <f>2/30</f>
        <v>0.06666666666666667</v>
      </c>
      <c r="J32" s="26">
        <v>0</v>
      </c>
      <c r="K32" s="26">
        <v>0</v>
      </c>
      <c r="L32" s="26">
        <v>0</v>
      </c>
      <c r="M32" s="26">
        <f>1/30</f>
        <v>0.03333333333333333</v>
      </c>
      <c r="N32" s="26">
        <f>9/30</f>
        <v>0.3</v>
      </c>
      <c r="O32" s="26">
        <f>27/30</f>
        <v>0.9</v>
      </c>
      <c r="P32" s="26">
        <f>15/30</f>
        <v>0.5</v>
      </c>
      <c r="Q32" s="14">
        <f>SUM(E32:P32)</f>
        <v>3.0333333333333337</v>
      </c>
    </row>
    <row r="33" spans="1:17" s="1" customFormat="1" ht="15" thickBot="1">
      <c r="A33" s="8">
        <v>40439</v>
      </c>
      <c r="B33" s="5">
        <v>2</v>
      </c>
      <c r="C33" s="5" t="s">
        <v>26</v>
      </c>
      <c r="D33" s="5">
        <v>98</v>
      </c>
      <c r="E33" s="14">
        <v>30</v>
      </c>
      <c r="F33" s="14">
        <v>30</v>
      </c>
      <c r="G33" s="14">
        <v>30</v>
      </c>
      <c r="H33" s="14">
        <v>30</v>
      </c>
      <c r="I33" s="14">
        <v>30</v>
      </c>
      <c r="J33" s="14">
        <v>30</v>
      </c>
      <c r="K33" s="14">
        <v>30</v>
      </c>
      <c r="L33" s="14">
        <v>30</v>
      </c>
      <c r="M33" s="14">
        <v>30</v>
      </c>
      <c r="N33" s="14">
        <v>30</v>
      </c>
      <c r="O33" s="14">
        <v>30</v>
      </c>
      <c r="P33" s="14">
        <v>30</v>
      </c>
      <c r="Q33" s="14">
        <v>30</v>
      </c>
    </row>
    <row r="34" spans="1:17" s="1" customFormat="1" ht="15" thickBot="1">
      <c r="A34" s="8"/>
      <c r="B34" s="5"/>
      <c r="C34" s="5"/>
      <c r="D34" s="5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spans="1:17" s="1" customFormat="1" ht="15" thickBot="1">
      <c r="A35" s="8"/>
      <c r="B35" s="5"/>
      <c r="C35" s="5"/>
      <c r="D35" s="5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1:17" s="1" customFormat="1" ht="15" thickBot="1">
      <c r="A36" s="9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s="1" customFormat="1" ht="15" thickBot="1">
      <c r="A37" s="10" t="s">
        <v>11</v>
      </c>
      <c r="B37" s="4" t="s">
        <v>41</v>
      </c>
      <c r="C37" s="4" t="s">
        <v>8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s="1" customFormat="1" ht="15" thickBot="1">
      <c r="A38" s="8">
        <v>3</v>
      </c>
      <c r="B38" s="5" t="s">
        <v>28</v>
      </c>
      <c r="C38" s="5" t="s">
        <v>29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s="1" customFormat="1" ht="15" thickBot="1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s="1" customFormat="1" ht="15" thickBot="1">
      <c r="A40" s="10" t="s">
        <v>3</v>
      </c>
      <c r="B40" s="4" t="s">
        <v>11</v>
      </c>
      <c r="C40" s="4" t="s">
        <v>39</v>
      </c>
      <c r="D40" s="4" t="s">
        <v>40</v>
      </c>
      <c r="E40" s="4" t="s">
        <v>12</v>
      </c>
      <c r="F40" s="4" t="s">
        <v>13</v>
      </c>
      <c r="G40" s="4" t="s">
        <v>14</v>
      </c>
      <c r="H40" s="4" t="s">
        <v>15</v>
      </c>
      <c r="I40" s="4" t="s">
        <v>16</v>
      </c>
      <c r="J40" s="4" t="s">
        <v>17</v>
      </c>
      <c r="K40" s="4" t="s">
        <v>18</v>
      </c>
      <c r="L40" s="4" t="s">
        <v>19</v>
      </c>
      <c r="M40" s="4" t="s">
        <v>20</v>
      </c>
      <c r="N40" s="4" t="s">
        <v>21</v>
      </c>
      <c r="O40" s="4" t="s">
        <v>22</v>
      </c>
      <c r="P40" s="4" t="s">
        <v>23</v>
      </c>
      <c r="Q40" s="4" t="s">
        <v>24</v>
      </c>
    </row>
    <row r="41" spans="1:17" s="1" customFormat="1" ht="15" thickBot="1">
      <c r="A41" s="8">
        <v>40439</v>
      </c>
      <c r="B41" s="5">
        <v>3</v>
      </c>
      <c r="C41" s="5" t="s">
        <v>30</v>
      </c>
      <c r="D41" s="5">
        <v>1</v>
      </c>
      <c r="E41" s="14">
        <v>27.6</v>
      </c>
      <c r="F41" s="14">
        <v>28.3</v>
      </c>
      <c r="G41" s="14">
        <v>30.9</v>
      </c>
      <c r="H41" s="14">
        <v>34.5</v>
      </c>
      <c r="I41" s="14">
        <v>37.9</v>
      </c>
      <c r="J41" s="14">
        <v>39.9</v>
      </c>
      <c r="K41" s="14">
        <v>40</v>
      </c>
      <c r="L41" s="14">
        <v>40.1</v>
      </c>
      <c r="M41" s="14">
        <v>39.7</v>
      </c>
      <c r="N41" s="14">
        <v>36.8</v>
      </c>
      <c r="O41" s="14">
        <v>32.8</v>
      </c>
      <c r="P41" s="14">
        <v>29.5</v>
      </c>
      <c r="Q41" s="14">
        <f>AVERAGE(E41:P41)</f>
        <v>34.833333333333336</v>
      </c>
    </row>
    <row r="42" spans="1:17" s="1" customFormat="1" ht="15" thickBot="1">
      <c r="A42" s="8">
        <v>40439</v>
      </c>
      <c r="B42" s="5">
        <v>3</v>
      </c>
      <c r="C42" s="5" t="s">
        <v>26</v>
      </c>
      <c r="D42" s="5">
        <v>98</v>
      </c>
      <c r="E42" s="14">
        <v>30</v>
      </c>
      <c r="F42" s="14">
        <v>30</v>
      </c>
      <c r="G42" s="14">
        <v>30</v>
      </c>
      <c r="H42" s="14">
        <v>30</v>
      </c>
      <c r="I42" s="14">
        <v>30</v>
      </c>
      <c r="J42" s="14">
        <v>30</v>
      </c>
      <c r="K42" s="14">
        <v>30</v>
      </c>
      <c r="L42" s="14">
        <v>30</v>
      </c>
      <c r="M42" s="14">
        <v>30</v>
      </c>
      <c r="N42" s="14">
        <v>30</v>
      </c>
      <c r="O42" s="14">
        <v>30</v>
      </c>
      <c r="P42" s="14">
        <v>30</v>
      </c>
      <c r="Q42" s="14">
        <v>30</v>
      </c>
    </row>
    <row r="43" spans="1:17" s="1" customFormat="1" ht="15" thickBot="1">
      <c r="A43" s="8"/>
      <c r="B43" s="5"/>
      <c r="C43" s="5"/>
      <c r="D43" s="5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1:17" s="1" customFormat="1" ht="15" thickBot="1">
      <c r="A44" s="8"/>
      <c r="B44" s="5"/>
      <c r="C44" s="5"/>
      <c r="D44" s="5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1:17" s="1" customFormat="1" ht="15" thickBot="1">
      <c r="A45" s="9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17" s="1" customFormat="1" ht="15" thickBot="1">
      <c r="A46" s="10" t="s">
        <v>11</v>
      </c>
      <c r="B46" s="4" t="s">
        <v>41</v>
      </c>
      <c r="C46" s="4" t="s">
        <v>8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 s="1" customFormat="1" ht="15" thickBot="1">
      <c r="A47" s="8">
        <v>4</v>
      </c>
      <c r="B47" s="5" t="s">
        <v>31</v>
      </c>
      <c r="C47" s="5" t="s">
        <v>29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7" s="1" customFormat="1" ht="15" thickBot="1">
      <c r="A48" s="9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1:17" s="1" customFormat="1" ht="15" thickBot="1">
      <c r="A49" s="10" t="s">
        <v>3</v>
      </c>
      <c r="B49" s="4" t="s">
        <v>11</v>
      </c>
      <c r="C49" s="4" t="s">
        <v>39</v>
      </c>
      <c r="D49" s="4" t="s">
        <v>40</v>
      </c>
      <c r="E49" s="4" t="s">
        <v>12</v>
      </c>
      <c r="F49" s="4" t="s">
        <v>13</v>
      </c>
      <c r="G49" s="4" t="s">
        <v>14</v>
      </c>
      <c r="H49" s="4" t="s">
        <v>15</v>
      </c>
      <c r="I49" s="4" t="s">
        <v>16</v>
      </c>
      <c r="J49" s="4" t="s">
        <v>17</v>
      </c>
      <c r="K49" s="4" t="s">
        <v>18</v>
      </c>
      <c r="L49" s="4" t="s">
        <v>19</v>
      </c>
      <c r="M49" s="4" t="s">
        <v>20</v>
      </c>
      <c r="N49" s="4" t="s">
        <v>21</v>
      </c>
      <c r="O49" s="4" t="s">
        <v>22</v>
      </c>
      <c r="P49" s="4" t="s">
        <v>23</v>
      </c>
      <c r="Q49" s="4" t="s">
        <v>24</v>
      </c>
    </row>
    <row r="50" spans="1:17" s="1" customFormat="1" ht="15" thickBot="1">
      <c r="A50" s="8">
        <v>40439</v>
      </c>
      <c r="B50" s="5">
        <v>4</v>
      </c>
      <c r="C50" s="5" t="s">
        <v>30</v>
      </c>
      <c r="D50" s="5">
        <v>1</v>
      </c>
      <c r="E50" s="14">
        <v>14.1</v>
      </c>
      <c r="F50" s="14">
        <v>14.5</v>
      </c>
      <c r="G50" s="14">
        <v>16.9</v>
      </c>
      <c r="H50" s="14">
        <v>20.6</v>
      </c>
      <c r="I50" s="14">
        <v>23.6</v>
      </c>
      <c r="J50" s="14">
        <v>25</v>
      </c>
      <c r="K50" s="14">
        <v>26.3</v>
      </c>
      <c r="L50" s="14">
        <v>27</v>
      </c>
      <c r="M50" s="14">
        <v>26</v>
      </c>
      <c r="N50" s="14">
        <v>23.5</v>
      </c>
      <c r="O50" s="14">
        <v>19.4</v>
      </c>
      <c r="P50" s="14">
        <v>16</v>
      </c>
      <c r="Q50" s="14">
        <f>AVERAGE(E50:P50)</f>
        <v>21.075</v>
      </c>
    </row>
    <row r="51" spans="1:17" s="1" customFormat="1" ht="15" thickBot="1">
      <c r="A51" s="8">
        <v>40439</v>
      </c>
      <c r="B51" s="5">
        <v>4</v>
      </c>
      <c r="C51" s="5" t="s">
        <v>26</v>
      </c>
      <c r="D51" s="5">
        <v>98</v>
      </c>
      <c r="E51" s="14">
        <v>30</v>
      </c>
      <c r="F51" s="14">
        <v>30</v>
      </c>
      <c r="G51" s="14">
        <v>30</v>
      </c>
      <c r="H51" s="14">
        <v>30</v>
      </c>
      <c r="I51" s="14">
        <v>30</v>
      </c>
      <c r="J51" s="14">
        <v>30</v>
      </c>
      <c r="K51" s="14">
        <v>30</v>
      </c>
      <c r="L51" s="14">
        <v>30</v>
      </c>
      <c r="M51" s="14">
        <v>30</v>
      </c>
      <c r="N51" s="14">
        <v>30</v>
      </c>
      <c r="O51" s="14">
        <v>30</v>
      </c>
      <c r="P51" s="14">
        <v>30</v>
      </c>
      <c r="Q51" s="14">
        <v>30</v>
      </c>
    </row>
    <row r="52" spans="1:17" s="1" customFormat="1" ht="15" thickBot="1">
      <c r="A52" s="8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s="1" customFormat="1" ht="15" thickBot="1">
      <c r="A53" s="8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17" s="1" customFormat="1" ht="15" thickBot="1">
      <c r="A54" s="9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1:17" s="1" customFormat="1" ht="15" thickBot="1">
      <c r="A55" s="10" t="s">
        <v>11</v>
      </c>
      <c r="B55" s="4" t="s">
        <v>41</v>
      </c>
      <c r="C55" s="4" t="s">
        <v>8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</row>
    <row r="56" spans="1:17" s="1" customFormat="1" ht="15" thickBot="1">
      <c r="A56" s="8">
        <v>5</v>
      </c>
      <c r="B56" s="5" t="s">
        <v>32</v>
      </c>
      <c r="C56" s="5" t="s">
        <v>29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1:17" s="1" customFormat="1" ht="15" thickBot="1">
      <c r="A57" s="9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</row>
    <row r="58" spans="1:17" s="1" customFormat="1" ht="15" thickBot="1">
      <c r="A58" s="10" t="s">
        <v>3</v>
      </c>
      <c r="B58" s="4" t="s">
        <v>11</v>
      </c>
      <c r="C58" s="4" t="s">
        <v>39</v>
      </c>
      <c r="D58" s="4" t="s">
        <v>40</v>
      </c>
      <c r="E58" s="4" t="s">
        <v>12</v>
      </c>
      <c r="F58" s="4" t="s">
        <v>13</v>
      </c>
      <c r="G58" s="4" t="s">
        <v>14</v>
      </c>
      <c r="H58" s="4" t="s">
        <v>15</v>
      </c>
      <c r="I58" s="4" t="s">
        <v>16</v>
      </c>
      <c r="J58" s="4" t="s">
        <v>17</v>
      </c>
      <c r="K58" s="4" t="s">
        <v>18</v>
      </c>
      <c r="L58" s="4" t="s">
        <v>19</v>
      </c>
      <c r="M58" s="4" t="s">
        <v>20</v>
      </c>
      <c r="N58" s="4" t="s">
        <v>21</v>
      </c>
      <c r="O58" s="4" t="s">
        <v>22</v>
      </c>
      <c r="P58" s="4" t="s">
        <v>23</v>
      </c>
      <c r="Q58" s="4" t="s">
        <v>24</v>
      </c>
    </row>
    <row r="59" spans="1:17" s="1" customFormat="1" ht="15" thickBot="1">
      <c r="A59" s="8">
        <v>40439</v>
      </c>
      <c r="B59" s="5">
        <v>5</v>
      </c>
      <c r="C59" s="5" t="s">
        <v>30</v>
      </c>
      <c r="D59" s="5">
        <v>1</v>
      </c>
      <c r="E59" s="14">
        <v>20.6</v>
      </c>
      <c r="F59" s="14">
        <v>21.2</v>
      </c>
      <c r="G59" s="14">
        <v>23.8</v>
      </c>
      <c r="H59" s="14">
        <v>27.4</v>
      </c>
      <c r="I59" s="14">
        <v>30.5</v>
      </c>
      <c r="J59" s="14">
        <v>32.2</v>
      </c>
      <c r="K59" s="14">
        <v>32.8</v>
      </c>
      <c r="L59" s="14">
        <v>33.1</v>
      </c>
      <c r="M59" s="14">
        <v>32.2</v>
      </c>
      <c r="N59" s="14">
        <v>29.7</v>
      </c>
      <c r="O59" s="14">
        <v>25.8</v>
      </c>
      <c r="P59" s="14">
        <v>22.4</v>
      </c>
      <c r="Q59" s="14">
        <f>AVERAGE(E59:P59)</f>
        <v>27.641666666666666</v>
      </c>
    </row>
    <row r="60" spans="1:17" s="1" customFormat="1" ht="15" thickBot="1">
      <c r="A60" s="8">
        <v>40439</v>
      </c>
      <c r="B60" s="5">
        <v>5</v>
      </c>
      <c r="C60" s="5" t="s">
        <v>26</v>
      </c>
      <c r="D60" s="5">
        <v>98</v>
      </c>
      <c r="E60" s="14">
        <v>30</v>
      </c>
      <c r="F60" s="14">
        <v>30</v>
      </c>
      <c r="G60" s="14">
        <v>30</v>
      </c>
      <c r="H60" s="14">
        <v>30</v>
      </c>
      <c r="I60" s="14">
        <v>30</v>
      </c>
      <c r="J60" s="14">
        <v>30</v>
      </c>
      <c r="K60" s="14">
        <v>30</v>
      </c>
      <c r="L60" s="14">
        <v>30</v>
      </c>
      <c r="M60" s="14">
        <v>30</v>
      </c>
      <c r="N60" s="14">
        <v>30</v>
      </c>
      <c r="O60" s="14">
        <v>30</v>
      </c>
      <c r="P60" s="14">
        <v>30</v>
      </c>
      <c r="Q60" s="14">
        <v>30</v>
      </c>
    </row>
    <row r="61" spans="1:17" s="1" customFormat="1" ht="15" thickBot="1">
      <c r="A61" s="8"/>
      <c r="B61" s="5"/>
      <c r="C61" s="5"/>
      <c r="D61" s="5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</row>
    <row r="62" spans="1:17" s="1" customFormat="1" ht="15" thickBot="1">
      <c r="A62" s="8"/>
      <c r="B62" s="5"/>
      <c r="C62" s="5"/>
      <c r="D62" s="5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 spans="1:17" s="1" customFormat="1" ht="15" thickBot="1">
      <c r="A63" s="9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</row>
    <row r="64" spans="1:17" s="1" customFormat="1" ht="15" thickBot="1">
      <c r="A64" s="10" t="s">
        <v>11</v>
      </c>
      <c r="B64" s="4" t="s">
        <v>41</v>
      </c>
      <c r="C64" s="4" t="s">
        <v>8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</row>
    <row r="65" spans="1:17" s="1" customFormat="1" ht="15" thickBot="1">
      <c r="A65" s="8">
        <v>6</v>
      </c>
      <c r="B65" s="5" t="s">
        <v>33</v>
      </c>
      <c r="C65" s="5" t="s">
        <v>34</v>
      </c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</row>
    <row r="66" spans="1:17" s="1" customFormat="1" ht="15" thickBot="1">
      <c r="A66" s="9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</row>
    <row r="67" spans="1:17" s="1" customFormat="1" ht="15" thickBot="1">
      <c r="A67" s="10" t="s">
        <v>3</v>
      </c>
      <c r="B67" s="4" t="s">
        <v>11</v>
      </c>
      <c r="C67" s="4" t="s">
        <v>39</v>
      </c>
      <c r="D67" s="4" t="s">
        <v>40</v>
      </c>
      <c r="E67" s="4" t="s">
        <v>12</v>
      </c>
      <c r="F67" s="4" t="s">
        <v>13</v>
      </c>
      <c r="G67" s="4" t="s">
        <v>14</v>
      </c>
      <c r="H67" s="4" t="s">
        <v>15</v>
      </c>
      <c r="I67" s="4" t="s">
        <v>16</v>
      </c>
      <c r="J67" s="4" t="s">
        <v>17</v>
      </c>
      <c r="K67" s="4" t="s">
        <v>18</v>
      </c>
      <c r="L67" s="4" t="s">
        <v>19</v>
      </c>
      <c r="M67" s="4" t="s">
        <v>20</v>
      </c>
      <c r="N67" s="4" t="s">
        <v>21</v>
      </c>
      <c r="O67" s="4" t="s">
        <v>22</v>
      </c>
      <c r="P67" s="4" t="s">
        <v>23</v>
      </c>
      <c r="Q67" s="4" t="s">
        <v>24</v>
      </c>
    </row>
    <row r="68" spans="1:17" s="1" customFormat="1" ht="15" thickBot="1">
      <c r="A68" s="8">
        <v>40439</v>
      </c>
      <c r="B68" s="5">
        <v>6</v>
      </c>
      <c r="C68" s="5" t="s">
        <v>30</v>
      </c>
      <c r="D68" s="5">
        <v>1</v>
      </c>
      <c r="E68" s="14">
        <v>1014.5</v>
      </c>
      <c r="F68" s="14">
        <v>1013.4</v>
      </c>
      <c r="G68" s="14">
        <v>1010.9</v>
      </c>
      <c r="H68" s="14">
        <v>1008.5</v>
      </c>
      <c r="I68" s="14">
        <v>1006.6</v>
      </c>
      <c r="J68" s="14">
        <v>1003.7</v>
      </c>
      <c r="K68" s="14">
        <v>1002.7</v>
      </c>
      <c r="L68" s="14">
        <v>1002.8</v>
      </c>
      <c r="M68" s="14">
        <v>1005.2</v>
      </c>
      <c r="N68" s="14">
        <v>1009.5</v>
      </c>
      <c r="O68" s="14">
        <v>1012.1</v>
      </c>
      <c r="P68" s="14">
        <v>1014.1</v>
      </c>
      <c r="Q68" s="14">
        <f>AVERAGE(E68:P68)</f>
        <v>1008.6666666666669</v>
      </c>
    </row>
    <row r="69" spans="1:17" s="1" customFormat="1" ht="15" thickBot="1">
      <c r="A69" s="8">
        <v>40439</v>
      </c>
      <c r="B69" s="5">
        <v>6</v>
      </c>
      <c r="C69" s="5" t="s">
        <v>26</v>
      </c>
      <c r="D69" s="5">
        <v>98</v>
      </c>
      <c r="E69" s="14">
        <v>30</v>
      </c>
      <c r="F69" s="14">
        <v>30</v>
      </c>
      <c r="G69" s="14">
        <v>30</v>
      </c>
      <c r="H69" s="14">
        <v>30</v>
      </c>
      <c r="I69" s="14">
        <v>30</v>
      </c>
      <c r="J69" s="14">
        <v>30</v>
      </c>
      <c r="K69" s="14">
        <v>30</v>
      </c>
      <c r="L69" s="14">
        <v>30</v>
      </c>
      <c r="M69" s="14">
        <v>30</v>
      </c>
      <c r="N69" s="14">
        <v>30</v>
      </c>
      <c r="O69" s="14">
        <v>30</v>
      </c>
      <c r="P69" s="14">
        <v>30</v>
      </c>
      <c r="Q69" s="14">
        <v>30</v>
      </c>
    </row>
    <row r="70" spans="1:17" s="1" customFormat="1" ht="15" thickBot="1">
      <c r="A70" s="8"/>
      <c r="B70" s="5"/>
      <c r="C70" s="5"/>
      <c r="D70" s="5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</row>
    <row r="71" spans="1:17" s="1" customFormat="1" ht="15" thickBot="1">
      <c r="A71" s="8"/>
      <c r="B71" s="5"/>
      <c r="C71" s="5"/>
      <c r="D71" s="5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2" spans="1:17" s="1" customFormat="1" ht="15" thickBot="1">
      <c r="A72" s="9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</row>
    <row r="73" spans="1:17" s="1" customFormat="1" ht="15" thickBot="1">
      <c r="A73" s="10" t="s">
        <v>11</v>
      </c>
      <c r="B73" s="4" t="s">
        <v>41</v>
      </c>
      <c r="C73" s="4" t="s">
        <v>8</v>
      </c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</row>
    <row r="74" spans="1:17" s="1" customFormat="1" ht="15" thickBot="1">
      <c r="A74" s="8">
        <v>7</v>
      </c>
      <c r="B74" s="5" t="s">
        <v>35</v>
      </c>
      <c r="C74" s="5" t="s">
        <v>34</v>
      </c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</row>
    <row r="75" spans="1:17" s="1" customFormat="1" ht="15" thickBot="1">
      <c r="A75" s="9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</row>
    <row r="76" spans="1:17" s="1" customFormat="1" ht="15" thickBot="1">
      <c r="A76" s="10" t="s">
        <v>3</v>
      </c>
      <c r="B76" s="4" t="s">
        <v>11</v>
      </c>
      <c r="C76" s="4" t="s">
        <v>39</v>
      </c>
      <c r="D76" s="4" t="s">
        <v>40</v>
      </c>
      <c r="E76" s="4" t="s">
        <v>12</v>
      </c>
      <c r="F76" s="4" t="s">
        <v>13</v>
      </c>
      <c r="G76" s="4" t="s">
        <v>14</v>
      </c>
      <c r="H76" s="4" t="s">
        <v>15</v>
      </c>
      <c r="I76" s="4" t="s">
        <v>16</v>
      </c>
      <c r="J76" s="4" t="s">
        <v>17</v>
      </c>
      <c r="K76" s="4" t="s">
        <v>18</v>
      </c>
      <c r="L76" s="4" t="s">
        <v>19</v>
      </c>
      <c r="M76" s="4" t="s">
        <v>20</v>
      </c>
      <c r="N76" s="4" t="s">
        <v>21</v>
      </c>
      <c r="O76" s="4" t="s">
        <v>22</v>
      </c>
      <c r="P76" s="4" t="s">
        <v>23</v>
      </c>
      <c r="Q76" s="4" t="s">
        <v>24</v>
      </c>
    </row>
    <row r="77" spans="1:17" s="1" customFormat="1" ht="15" thickBot="1">
      <c r="A77" s="8">
        <v>40439</v>
      </c>
      <c r="B77" s="5">
        <v>7</v>
      </c>
      <c r="C77" s="5" t="s">
        <v>30</v>
      </c>
      <c r="D77" s="5">
        <v>1</v>
      </c>
      <c r="E77" s="15">
        <v>13.1</v>
      </c>
      <c r="F77" s="15">
        <v>13.2</v>
      </c>
      <c r="G77" s="15">
        <v>14.8</v>
      </c>
      <c r="H77" s="15">
        <v>17.4</v>
      </c>
      <c r="I77" s="15">
        <v>20</v>
      </c>
      <c r="J77" s="15">
        <v>22.7</v>
      </c>
      <c r="K77" s="15">
        <v>25.1</v>
      </c>
      <c r="L77" s="15">
        <v>26.5</v>
      </c>
      <c r="M77" s="15">
        <v>25.4</v>
      </c>
      <c r="N77" s="15">
        <v>23.5</v>
      </c>
      <c r="O77" s="15">
        <v>18.5</v>
      </c>
      <c r="P77" s="15">
        <v>15</v>
      </c>
      <c r="Q77" s="15">
        <f>AVERAGE(E77:P77)</f>
        <v>19.6</v>
      </c>
    </row>
    <row r="78" spans="1:17" s="1" customFormat="1" ht="15" thickBot="1">
      <c r="A78" s="8">
        <v>40439</v>
      </c>
      <c r="B78" s="5">
        <v>7</v>
      </c>
      <c r="C78" s="5" t="s">
        <v>26</v>
      </c>
      <c r="D78" s="5">
        <v>98</v>
      </c>
      <c r="E78" s="15">
        <v>30</v>
      </c>
      <c r="F78" s="15">
        <v>30</v>
      </c>
      <c r="G78" s="15">
        <v>30</v>
      </c>
      <c r="H78" s="15">
        <v>30</v>
      </c>
      <c r="I78" s="15">
        <v>30</v>
      </c>
      <c r="J78" s="15">
        <v>30</v>
      </c>
      <c r="K78" s="15">
        <v>30</v>
      </c>
      <c r="L78" s="15">
        <v>30</v>
      </c>
      <c r="M78" s="15">
        <v>30</v>
      </c>
      <c r="N78" s="15">
        <v>30</v>
      </c>
      <c r="O78" s="15">
        <v>30</v>
      </c>
      <c r="P78" s="15">
        <v>30</v>
      </c>
      <c r="Q78" s="15">
        <v>30</v>
      </c>
    </row>
    <row r="79" spans="1:17" s="1" customFormat="1" ht="15" thickBot="1">
      <c r="A79" s="8"/>
      <c r="B79" s="5"/>
      <c r="C79" s="5"/>
      <c r="D79" s="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1:17" s="1" customFormat="1" ht="15" thickBot="1">
      <c r="A80" s="8"/>
      <c r="B80" s="5"/>
      <c r="C80" s="5"/>
      <c r="D80" s="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1:17" s="1" customFormat="1" ht="15" thickBot="1">
      <c r="A81" s="9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</row>
    <row r="82" spans="1:17" s="1" customFormat="1" ht="15" thickBot="1">
      <c r="A82" s="10" t="s">
        <v>11</v>
      </c>
      <c r="B82" s="4" t="s">
        <v>41</v>
      </c>
      <c r="C82" s="4" t="s">
        <v>8</v>
      </c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</row>
    <row r="83" spans="1:17" s="1" customFormat="1" ht="15" thickBot="1">
      <c r="A83" s="8">
        <v>8</v>
      </c>
      <c r="B83" s="5" t="s">
        <v>36</v>
      </c>
      <c r="C83" s="5" t="s">
        <v>37</v>
      </c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</row>
    <row r="84" spans="1:17" s="1" customFormat="1" ht="15" thickBot="1">
      <c r="A84" s="9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</row>
    <row r="85" spans="1:17" s="1" customFormat="1" ht="15" thickBot="1">
      <c r="A85" s="10" t="s">
        <v>3</v>
      </c>
      <c r="B85" s="4" t="s">
        <v>11</v>
      </c>
      <c r="C85" s="4" t="s">
        <v>39</v>
      </c>
      <c r="D85" s="4" t="s">
        <v>40</v>
      </c>
      <c r="E85" s="4" t="s">
        <v>12</v>
      </c>
      <c r="F85" s="4" t="s">
        <v>13</v>
      </c>
      <c r="G85" s="4" t="s">
        <v>14</v>
      </c>
      <c r="H85" s="4" t="s">
        <v>15</v>
      </c>
      <c r="I85" s="4" t="s">
        <v>16</v>
      </c>
      <c r="J85" s="4" t="s">
        <v>17</v>
      </c>
      <c r="K85" s="4" t="s">
        <v>18</v>
      </c>
      <c r="L85" s="4" t="s">
        <v>19</v>
      </c>
      <c r="M85" s="4" t="s">
        <v>20</v>
      </c>
      <c r="N85" s="4" t="s">
        <v>21</v>
      </c>
      <c r="O85" s="4" t="s">
        <v>22</v>
      </c>
      <c r="P85" s="4" t="s">
        <v>23</v>
      </c>
      <c r="Q85" s="4" t="s">
        <v>24</v>
      </c>
    </row>
    <row r="86" spans="1:17" s="1" customFormat="1" ht="15" thickBot="1">
      <c r="A86" s="8"/>
      <c r="B86" s="5">
        <v>8</v>
      </c>
      <c r="C86" s="5" t="s">
        <v>25</v>
      </c>
      <c r="D86" s="5">
        <v>4</v>
      </c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</row>
    <row r="87" spans="1:17" s="1" customFormat="1" ht="15" thickBot="1">
      <c r="A87" s="8"/>
      <c r="B87" s="5"/>
      <c r="C87" s="5"/>
      <c r="D87" s="5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</row>
    <row r="88" spans="1:17" s="1" customFormat="1" ht="15" thickBot="1">
      <c r="A88" s="8"/>
      <c r="B88" s="5"/>
      <c r="C88" s="5"/>
      <c r="D88" s="5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</row>
    <row r="89" spans="1:17" s="1" customFormat="1" ht="15" thickBot="1">
      <c r="A89" s="8"/>
      <c r="B89" s="5"/>
      <c r="C89" s="5"/>
      <c r="D89" s="5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</row>
    <row r="90" spans="1:17" s="1" customFormat="1" ht="14.25">
      <c r="A90" s="12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</row>
    <row r="91" spans="1:17" s="1" customFormat="1" ht="14.25">
      <c r="A91" s="9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</row>
    <row r="92" spans="1:17" s="1" customFormat="1" ht="17.25">
      <c r="A92" s="29" t="s">
        <v>43</v>
      </c>
      <c r="B92" s="30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</row>
    <row r="93" spans="1:17" s="1" customFormat="1" ht="14.25">
      <c r="A93" s="9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</row>
    <row r="94" spans="1:17" s="1" customFormat="1" ht="15" thickBot="1">
      <c r="A94" s="9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</row>
    <row r="95" spans="1:17" s="1" customFormat="1" ht="15" thickBot="1">
      <c r="A95" s="10" t="s">
        <v>11</v>
      </c>
      <c r="B95" s="4" t="s">
        <v>41</v>
      </c>
      <c r="C95" s="4" t="s">
        <v>8</v>
      </c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</row>
    <row r="96" spans="1:17" s="1" customFormat="1" ht="15" thickBot="1">
      <c r="A96" s="8"/>
      <c r="B96" s="5"/>
      <c r="C96" s="5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</row>
    <row r="97" spans="1:17" s="1" customFormat="1" ht="15" thickBot="1">
      <c r="A97" s="9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</row>
    <row r="98" spans="1:17" s="1" customFormat="1" ht="15" thickBot="1">
      <c r="A98" s="10" t="s">
        <v>3</v>
      </c>
      <c r="B98" s="4" t="s">
        <v>11</v>
      </c>
      <c r="C98" s="4" t="s">
        <v>39</v>
      </c>
      <c r="D98" s="4" t="s">
        <v>40</v>
      </c>
      <c r="E98" s="4" t="s">
        <v>12</v>
      </c>
      <c r="F98" s="4" t="s">
        <v>13</v>
      </c>
      <c r="G98" s="4" t="s">
        <v>14</v>
      </c>
      <c r="H98" s="4" t="s">
        <v>15</v>
      </c>
      <c r="I98" s="4" t="s">
        <v>16</v>
      </c>
      <c r="J98" s="4" t="s">
        <v>17</v>
      </c>
      <c r="K98" s="4" t="s">
        <v>18</v>
      </c>
      <c r="L98" s="4" t="s">
        <v>19</v>
      </c>
      <c r="M98" s="4" t="s">
        <v>20</v>
      </c>
      <c r="N98" s="4" t="s">
        <v>21</v>
      </c>
      <c r="O98" s="4" t="s">
        <v>22</v>
      </c>
      <c r="P98" s="4" t="s">
        <v>23</v>
      </c>
      <c r="Q98" s="4" t="s">
        <v>24</v>
      </c>
    </row>
    <row r="99" spans="1:17" s="1" customFormat="1" ht="15" thickBot="1">
      <c r="A99" s="8"/>
      <c r="B99" s="5"/>
      <c r="C99" s="5"/>
      <c r="D99" s="5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</row>
    <row r="100" spans="1:17" s="1" customFormat="1" ht="15" thickBot="1">
      <c r="A100" s="8"/>
      <c r="B100" s="5"/>
      <c r="C100" s="5"/>
      <c r="D100" s="5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</row>
    <row r="101" spans="1:17" s="1" customFormat="1" ht="15" thickBot="1">
      <c r="A101" s="8"/>
      <c r="B101" s="5"/>
      <c r="C101" s="5"/>
      <c r="D101" s="5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</row>
    <row r="102" spans="1:17" s="1" customFormat="1" ht="15" thickBot="1">
      <c r="A102" s="8"/>
      <c r="B102" s="5"/>
      <c r="C102" s="5"/>
      <c r="D102" s="5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 spans="1:17" s="1" customFormat="1" ht="15" thickBot="1">
      <c r="A103" s="9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</row>
    <row r="104" spans="1:17" s="1" customFormat="1" ht="15" thickBot="1">
      <c r="A104" s="10" t="s">
        <v>11</v>
      </c>
      <c r="B104" s="4" t="s">
        <v>41</v>
      </c>
      <c r="C104" s="4" t="s">
        <v>8</v>
      </c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</row>
    <row r="105" spans="1:17" s="1" customFormat="1" ht="15" thickBot="1">
      <c r="A105" s="8"/>
      <c r="B105" s="5"/>
      <c r="C105" s="5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</row>
    <row r="106" spans="1:17" s="1" customFormat="1" ht="15" thickBot="1">
      <c r="A106" s="9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</row>
    <row r="107" spans="1:17" s="1" customFormat="1" ht="15" thickBot="1">
      <c r="A107" s="10" t="s">
        <v>3</v>
      </c>
      <c r="B107" s="4" t="s">
        <v>11</v>
      </c>
      <c r="C107" s="4" t="s">
        <v>39</v>
      </c>
      <c r="D107" s="4" t="s">
        <v>40</v>
      </c>
      <c r="E107" s="4" t="s">
        <v>12</v>
      </c>
      <c r="F107" s="4" t="s">
        <v>13</v>
      </c>
      <c r="G107" s="4" t="s">
        <v>14</v>
      </c>
      <c r="H107" s="4" t="s">
        <v>15</v>
      </c>
      <c r="I107" s="4" t="s">
        <v>16</v>
      </c>
      <c r="J107" s="4" t="s">
        <v>17</v>
      </c>
      <c r="K107" s="4" t="s">
        <v>18</v>
      </c>
      <c r="L107" s="4" t="s">
        <v>19</v>
      </c>
      <c r="M107" s="4" t="s">
        <v>20</v>
      </c>
      <c r="N107" s="4" t="s">
        <v>21</v>
      </c>
      <c r="O107" s="4" t="s">
        <v>22</v>
      </c>
      <c r="P107" s="4" t="s">
        <v>23</v>
      </c>
      <c r="Q107" s="4" t="s">
        <v>24</v>
      </c>
    </row>
    <row r="108" spans="1:17" s="1" customFormat="1" ht="15" thickBot="1">
      <c r="A108" s="8"/>
      <c r="B108" s="5"/>
      <c r="C108" s="5"/>
      <c r="D108" s="5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 spans="1:17" s="1" customFormat="1" ht="15" thickBot="1">
      <c r="A109" s="8"/>
      <c r="B109" s="5"/>
      <c r="C109" s="5"/>
      <c r="D109" s="5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</row>
    <row r="110" spans="1:17" s="1" customFormat="1" ht="15" thickBot="1">
      <c r="A110" s="8"/>
      <c r="B110" s="5"/>
      <c r="C110" s="5"/>
      <c r="D110" s="5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 spans="1:17" s="1" customFormat="1" ht="15" thickBot="1">
      <c r="A111" s="8"/>
      <c r="B111" s="5"/>
      <c r="C111" s="5"/>
      <c r="D111" s="5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 spans="1:17" s="1" customFormat="1" ht="15" thickBot="1">
      <c r="A112" s="9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</row>
    <row r="113" spans="1:17" s="1" customFormat="1" ht="15" thickBot="1">
      <c r="A113" s="10" t="s">
        <v>11</v>
      </c>
      <c r="B113" s="4" t="s">
        <v>41</v>
      </c>
      <c r="C113" s="4" t="s">
        <v>8</v>
      </c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</row>
    <row r="114" spans="1:17" s="1" customFormat="1" ht="15" thickBot="1">
      <c r="A114" s="8"/>
      <c r="B114" s="5"/>
      <c r="C114" s="5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</row>
    <row r="115" spans="1:17" s="1" customFormat="1" ht="15" thickBot="1">
      <c r="A115" s="9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</row>
    <row r="116" spans="1:17" s="1" customFormat="1" ht="15" thickBot="1">
      <c r="A116" s="10" t="s">
        <v>3</v>
      </c>
      <c r="B116" s="4" t="s">
        <v>11</v>
      </c>
      <c r="C116" s="4" t="s">
        <v>39</v>
      </c>
      <c r="D116" s="4" t="s">
        <v>40</v>
      </c>
      <c r="E116" s="4" t="s">
        <v>12</v>
      </c>
      <c r="F116" s="4" t="s">
        <v>13</v>
      </c>
      <c r="G116" s="4" t="s">
        <v>14</v>
      </c>
      <c r="H116" s="4" t="s">
        <v>15</v>
      </c>
      <c r="I116" s="4" t="s">
        <v>16</v>
      </c>
      <c r="J116" s="4" t="s">
        <v>17</v>
      </c>
      <c r="K116" s="4" t="s">
        <v>18</v>
      </c>
      <c r="L116" s="4" t="s">
        <v>19</v>
      </c>
      <c r="M116" s="4" t="s">
        <v>20</v>
      </c>
      <c r="N116" s="4" t="s">
        <v>21</v>
      </c>
      <c r="O116" s="4" t="s">
        <v>22</v>
      </c>
      <c r="P116" s="4" t="s">
        <v>23</v>
      </c>
      <c r="Q116" s="4" t="s">
        <v>24</v>
      </c>
    </row>
    <row r="117" spans="1:17" s="1" customFormat="1" ht="15" thickBot="1">
      <c r="A117" s="8"/>
      <c r="B117" s="5"/>
      <c r="C117" s="5"/>
      <c r="D117" s="5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1:17" s="1" customFormat="1" ht="15" thickBot="1">
      <c r="A118" s="8"/>
      <c r="B118" s="5"/>
      <c r="C118" s="5"/>
      <c r="D118" s="5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</row>
    <row r="119" spans="1:17" s="1" customFormat="1" ht="15" thickBot="1">
      <c r="A119" s="8"/>
      <c r="B119" s="5"/>
      <c r="C119" s="5"/>
      <c r="D119" s="5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</row>
    <row r="120" spans="1:17" s="1" customFormat="1" ht="15" thickBot="1">
      <c r="A120" s="8"/>
      <c r="B120" s="5"/>
      <c r="C120" s="5"/>
      <c r="D120" s="5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 spans="1:17" s="1" customFormat="1" ht="15" thickBot="1">
      <c r="A121" s="9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</row>
    <row r="122" spans="1:17" s="1" customFormat="1" ht="15" thickBot="1">
      <c r="A122" s="10" t="s">
        <v>11</v>
      </c>
      <c r="B122" s="4" t="s">
        <v>41</v>
      </c>
      <c r="C122" s="4" t="s">
        <v>8</v>
      </c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</row>
    <row r="123" spans="1:17" s="1" customFormat="1" ht="15" thickBot="1">
      <c r="A123" s="8"/>
      <c r="B123" s="5"/>
      <c r="C123" s="5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</row>
    <row r="124" spans="1:17" s="1" customFormat="1" ht="15" thickBot="1">
      <c r="A124" s="9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</row>
    <row r="125" spans="1:17" s="1" customFormat="1" ht="15" thickBot="1">
      <c r="A125" s="10" t="s">
        <v>3</v>
      </c>
      <c r="B125" s="4" t="s">
        <v>11</v>
      </c>
      <c r="C125" s="4" t="s">
        <v>39</v>
      </c>
      <c r="D125" s="4" t="s">
        <v>40</v>
      </c>
      <c r="E125" s="4" t="s">
        <v>12</v>
      </c>
      <c r="F125" s="4" t="s">
        <v>13</v>
      </c>
      <c r="G125" s="4" t="s">
        <v>14</v>
      </c>
      <c r="H125" s="4" t="s">
        <v>15</v>
      </c>
      <c r="I125" s="4" t="s">
        <v>16</v>
      </c>
      <c r="J125" s="4" t="s">
        <v>17</v>
      </c>
      <c r="K125" s="4" t="s">
        <v>18</v>
      </c>
      <c r="L125" s="4" t="s">
        <v>19</v>
      </c>
      <c r="M125" s="4" t="s">
        <v>20</v>
      </c>
      <c r="N125" s="4" t="s">
        <v>21</v>
      </c>
      <c r="O125" s="4" t="s">
        <v>22</v>
      </c>
      <c r="P125" s="4" t="s">
        <v>23</v>
      </c>
      <c r="Q125" s="4" t="s">
        <v>24</v>
      </c>
    </row>
    <row r="126" spans="1:17" s="1" customFormat="1" ht="15" thickBot="1">
      <c r="A126" s="8"/>
      <c r="B126" s="5"/>
      <c r="C126" s="5"/>
      <c r="D126" s="5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</row>
    <row r="127" spans="1:17" s="1" customFormat="1" ht="15" thickBot="1">
      <c r="A127" s="8"/>
      <c r="B127" s="5"/>
      <c r="C127" s="5"/>
      <c r="D127" s="5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</row>
    <row r="128" spans="1:17" s="1" customFormat="1" ht="15" thickBot="1">
      <c r="A128" s="8"/>
      <c r="B128" s="5"/>
      <c r="C128" s="5"/>
      <c r="D128" s="5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</row>
    <row r="129" spans="1:17" s="1" customFormat="1" ht="15" thickBot="1">
      <c r="A129" s="8"/>
      <c r="B129" s="5"/>
      <c r="C129" s="5"/>
      <c r="D129" s="5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</row>
    <row r="130" spans="1:17" s="1" customFormat="1" ht="15" thickBot="1">
      <c r="A130" s="9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</row>
    <row r="131" spans="1:17" s="1" customFormat="1" ht="15" thickBot="1">
      <c r="A131" s="10" t="s">
        <v>11</v>
      </c>
      <c r="B131" s="4" t="s">
        <v>41</v>
      </c>
      <c r="C131" s="4" t="s">
        <v>8</v>
      </c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</row>
    <row r="132" spans="1:17" s="1" customFormat="1" ht="15" thickBot="1">
      <c r="A132" s="8"/>
      <c r="B132" s="5"/>
      <c r="C132" s="5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</row>
    <row r="133" spans="1:17" s="1" customFormat="1" ht="15" thickBot="1">
      <c r="A133" s="9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</row>
    <row r="134" spans="1:17" s="1" customFormat="1" ht="15" thickBot="1">
      <c r="A134" s="10" t="s">
        <v>3</v>
      </c>
      <c r="B134" s="4" t="s">
        <v>11</v>
      </c>
      <c r="C134" s="4" t="s">
        <v>39</v>
      </c>
      <c r="D134" s="4" t="s">
        <v>40</v>
      </c>
      <c r="E134" s="4" t="s">
        <v>12</v>
      </c>
      <c r="F134" s="4" t="s">
        <v>13</v>
      </c>
      <c r="G134" s="4" t="s">
        <v>14</v>
      </c>
      <c r="H134" s="4" t="s">
        <v>15</v>
      </c>
      <c r="I134" s="4" t="s">
        <v>16</v>
      </c>
      <c r="J134" s="4" t="s">
        <v>17</v>
      </c>
      <c r="K134" s="4" t="s">
        <v>18</v>
      </c>
      <c r="L134" s="4" t="s">
        <v>19</v>
      </c>
      <c r="M134" s="4" t="s">
        <v>20</v>
      </c>
      <c r="N134" s="4" t="s">
        <v>21</v>
      </c>
      <c r="O134" s="4" t="s">
        <v>22</v>
      </c>
      <c r="P134" s="4" t="s">
        <v>23</v>
      </c>
      <c r="Q134" s="4" t="s">
        <v>24</v>
      </c>
    </row>
    <row r="135" spans="1:17" s="1" customFormat="1" ht="15" thickBot="1">
      <c r="A135" s="8"/>
      <c r="B135" s="5"/>
      <c r="C135" s="5"/>
      <c r="D135" s="5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</row>
    <row r="136" spans="1:17" s="1" customFormat="1" ht="15" thickBot="1">
      <c r="A136" s="8"/>
      <c r="B136" s="5"/>
      <c r="C136" s="5"/>
      <c r="D136" s="5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</row>
    <row r="137" spans="1:17" s="1" customFormat="1" ht="15" thickBot="1">
      <c r="A137" s="8"/>
      <c r="B137" s="5"/>
      <c r="C137" s="5"/>
      <c r="D137" s="5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</row>
    <row r="138" spans="1:17" s="1" customFormat="1" ht="15" thickBot="1">
      <c r="A138" s="8"/>
      <c r="B138" s="5"/>
      <c r="C138" s="5"/>
      <c r="D138" s="5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</row>
    <row r="139" spans="1:17" s="1" customFormat="1" ht="15" thickBot="1">
      <c r="A139" s="9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</row>
    <row r="140" spans="1:17" s="1" customFormat="1" ht="15" thickBot="1">
      <c r="A140" s="10" t="s">
        <v>11</v>
      </c>
      <c r="B140" s="4" t="s">
        <v>41</v>
      </c>
      <c r="C140" s="4" t="s">
        <v>8</v>
      </c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</row>
    <row r="141" spans="1:17" s="1" customFormat="1" ht="15" thickBot="1">
      <c r="A141" s="8"/>
      <c r="B141" s="5"/>
      <c r="C141" s="5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</row>
    <row r="142" spans="1:17" s="1" customFormat="1" ht="15" thickBot="1">
      <c r="A142" s="9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</row>
    <row r="143" spans="1:17" s="1" customFormat="1" ht="15" thickBot="1">
      <c r="A143" s="10" t="s">
        <v>3</v>
      </c>
      <c r="B143" s="4" t="s">
        <v>11</v>
      </c>
      <c r="C143" s="4" t="s">
        <v>39</v>
      </c>
      <c r="D143" s="4" t="s">
        <v>40</v>
      </c>
      <c r="E143" s="4" t="s">
        <v>12</v>
      </c>
      <c r="F143" s="4" t="s">
        <v>13</v>
      </c>
      <c r="G143" s="4" t="s">
        <v>14</v>
      </c>
      <c r="H143" s="4" t="s">
        <v>15</v>
      </c>
      <c r="I143" s="4" t="s">
        <v>16</v>
      </c>
      <c r="J143" s="4" t="s">
        <v>17</v>
      </c>
      <c r="K143" s="4" t="s">
        <v>18</v>
      </c>
      <c r="L143" s="4" t="s">
        <v>19</v>
      </c>
      <c r="M143" s="4" t="s">
        <v>20</v>
      </c>
      <c r="N143" s="4" t="s">
        <v>21</v>
      </c>
      <c r="O143" s="4" t="s">
        <v>22</v>
      </c>
      <c r="P143" s="4" t="s">
        <v>23</v>
      </c>
      <c r="Q143" s="4" t="s">
        <v>24</v>
      </c>
    </row>
    <row r="144" spans="1:17" s="1" customFormat="1" ht="15" thickBot="1">
      <c r="A144" s="8"/>
      <c r="B144" s="5"/>
      <c r="C144" s="5"/>
      <c r="D144" s="5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</row>
    <row r="145" spans="1:17" s="1" customFormat="1" ht="15" thickBot="1">
      <c r="A145" s="8"/>
      <c r="B145" s="5"/>
      <c r="C145" s="5"/>
      <c r="D145" s="5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</row>
    <row r="146" spans="1:17" s="1" customFormat="1" ht="15" thickBot="1">
      <c r="A146" s="8"/>
      <c r="B146" s="5"/>
      <c r="C146" s="5"/>
      <c r="D146" s="5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</row>
    <row r="147" spans="1:17" s="1" customFormat="1" ht="15" thickBot="1">
      <c r="A147" s="8"/>
      <c r="B147" s="5"/>
      <c r="C147" s="5"/>
      <c r="D147" s="5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</row>
    <row r="148" spans="1:17" s="1" customFormat="1" ht="15" thickBot="1">
      <c r="A148" s="9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</row>
    <row r="149" spans="1:17" s="1" customFormat="1" ht="15" thickBot="1">
      <c r="A149" s="10" t="s">
        <v>11</v>
      </c>
      <c r="B149" s="4" t="s">
        <v>41</v>
      </c>
      <c r="C149" s="4" t="s">
        <v>8</v>
      </c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</row>
    <row r="150" spans="1:17" s="1" customFormat="1" ht="15" thickBot="1">
      <c r="A150" s="8"/>
      <c r="B150" s="5"/>
      <c r="C150" s="5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</row>
    <row r="151" spans="1:17" s="1" customFormat="1" ht="15" thickBot="1">
      <c r="A151" s="9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</row>
    <row r="152" spans="1:17" s="1" customFormat="1" ht="15" thickBot="1">
      <c r="A152" s="10" t="s">
        <v>3</v>
      </c>
      <c r="B152" s="4" t="s">
        <v>11</v>
      </c>
      <c r="C152" s="4" t="s">
        <v>39</v>
      </c>
      <c r="D152" s="4" t="s">
        <v>40</v>
      </c>
      <c r="E152" s="4" t="s">
        <v>12</v>
      </c>
      <c r="F152" s="4" t="s">
        <v>13</v>
      </c>
      <c r="G152" s="4" t="s">
        <v>14</v>
      </c>
      <c r="H152" s="4" t="s">
        <v>15</v>
      </c>
      <c r="I152" s="4" t="s">
        <v>16</v>
      </c>
      <c r="J152" s="4" t="s">
        <v>17</v>
      </c>
      <c r="K152" s="4" t="s">
        <v>18</v>
      </c>
      <c r="L152" s="4" t="s">
        <v>19</v>
      </c>
      <c r="M152" s="4" t="s">
        <v>20</v>
      </c>
      <c r="N152" s="4" t="s">
        <v>21</v>
      </c>
      <c r="O152" s="4" t="s">
        <v>22</v>
      </c>
      <c r="P152" s="4" t="s">
        <v>23</v>
      </c>
      <c r="Q152" s="4" t="s">
        <v>24</v>
      </c>
    </row>
    <row r="153" spans="1:17" s="1" customFormat="1" ht="15" thickBot="1">
      <c r="A153" s="8"/>
      <c r="B153" s="5"/>
      <c r="C153" s="5"/>
      <c r="D153" s="5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</row>
    <row r="154" spans="1:17" s="1" customFormat="1" ht="15" thickBot="1">
      <c r="A154" s="8"/>
      <c r="B154" s="5"/>
      <c r="C154" s="5"/>
      <c r="D154" s="5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</row>
    <row r="155" spans="1:17" s="1" customFormat="1" ht="15" thickBot="1">
      <c r="A155" s="8"/>
      <c r="B155" s="5"/>
      <c r="C155" s="5"/>
      <c r="D155" s="5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</row>
    <row r="156" spans="1:17" s="1" customFormat="1" ht="15" thickBot="1">
      <c r="A156" s="8"/>
      <c r="B156" s="5"/>
      <c r="C156" s="5"/>
      <c r="D156" s="5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</row>
    <row r="157" spans="1:17" s="1" customFormat="1" ht="15" thickBot="1">
      <c r="A157" s="9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</row>
    <row r="158" spans="1:17" s="1" customFormat="1" ht="15" thickBot="1">
      <c r="A158" s="10" t="s">
        <v>11</v>
      </c>
      <c r="B158" s="4" t="s">
        <v>41</v>
      </c>
      <c r="C158" s="4" t="s">
        <v>8</v>
      </c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</row>
    <row r="159" spans="1:17" s="1" customFormat="1" ht="15" thickBot="1">
      <c r="A159" s="8"/>
      <c r="B159" s="5"/>
      <c r="C159" s="5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</row>
    <row r="160" spans="1:17" s="1" customFormat="1" ht="15" thickBot="1">
      <c r="A160" s="9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</row>
    <row r="161" spans="1:17" s="1" customFormat="1" ht="15" thickBot="1">
      <c r="A161" s="10" t="s">
        <v>3</v>
      </c>
      <c r="B161" s="4" t="s">
        <v>11</v>
      </c>
      <c r="C161" s="4" t="s">
        <v>39</v>
      </c>
      <c r="D161" s="4" t="s">
        <v>40</v>
      </c>
      <c r="E161" s="4" t="s">
        <v>12</v>
      </c>
      <c r="F161" s="4" t="s">
        <v>13</v>
      </c>
      <c r="G161" s="4" t="s">
        <v>14</v>
      </c>
      <c r="H161" s="4" t="s">
        <v>15</v>
      </c>
      <c r="I161" s="4" t="s">
        <v>16</v>
      </c>
      <c r="J161" s="4" t="s">
        <v>17</v>
      </c>
      <c r="K161" s="4" t="s">
        <v>18</v>
      </c>
      <c r="L161" s="4" t="s">
        <v>19</v>
      </c>
      <c r="M161" s="4" t="s">
        <v>20</v>
      </c>
      <c r="N161" s="4" t="s">
        <v>21</v>
      </c>
      <c r="O161" s="4" t="s">
        <v>22</v>
      </c>
      <c r="P161" s="4" t="s">
        <v>23</v>
      </c>
      <c r="Q161" s="4" t="s">
        <v>24</v>
      </c>
    </row>
    <row r="162" spans="1:17" s="1" customFormat="1" ht="15" thickBot="1">
      <c r="A162" s="8"/>
      <c r="B162" s="5"/>
      <c r="C162" s="5"/>
      <c r="D162" s="5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</row>
    <row r="163" spans="1:17" s="1" customFormat="1" ht="15" thickBot="1">
      <c r="A163" s="8"/>
      <c r="B163" s="5"/>
      <c r="C163" s="5"/>
      <c r="D163" s="5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</row>
    <row r="164" spans="1:17" s="1" customFormat="1" ht="15" thickBot="1">
      <c r="A164" s="8"/>
      <c r="B164" s="5"/>
      <c r="C164" s="5"/>
      <c r="D164" s="5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</row>
    <row r="165" spans="1:17" ht="14.25" thickBot="1">
      <c r="A165" s="17"/>
      <c r="B165" s="18"/>
      <c r="C165" s="18"/>
      <c r="D165" s="18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</row>
  </sheetData>
  <sheetProtection/>
  <mergeCells count="6">
    <mergeCell ref="A1:B1"/>
    <mergeCell ref="A2:B2"/>
    <mergeCell ref="A4:B4"/>
    <mergeCell ref="A12:B12"/>
    <mergeCell ref="A16:B16"/>
    <mergeCell ref="A92:B92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165"/>
  <sheetViews>
    <sheetView zoomScalePageLayoutView="0" workbookViewId="0" topLeftCell="A1">
      <selection activeCell="A12" sqref="A12:B12"/>
    </sheetView>
  </sheetViews>
  <sheetFormatPr defaultColWidth="9.140625" defaultRowHeight="15"/>
  <cols>
    <col min="1" max="1" width="18.7109375" style="3" customWidth="1"/>
    <col min="2" max="2" width="65.7109375" style="2" customWidth="1"/>
    <col min="3" max="3" width="19.7109375" style="2" customWidth="1"/>
    <col min="4" max="4" width="18.7109375" style="2" customWidth="1"/>
    <col min="5" max="17" width="11.7109375" style="2" customWidth="1"/>
  </cols>
  <sheetData>
    <row r="1" spans="1:17" s="1" customFormat="1" ht="17.25">
      <c r="A1" s="29" t="s">
        <v>45</v>
      </c>
      <c r="B1" s="30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1" customFormat="1" ht="17.25">
      <c r="A2" s="29" t="s">
        <v>44</v>
      </c>
      <c r="B2" s="30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1" customFormat="1" ht="14.25">
      <c r="A3" s="9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s="1" customFormat="1" ht="17.25">
      <c r="A4" s="29" t="s">
        <v>0</v>
      </c>
      <c r="B4" s="30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s="1" customFormat="1" ht="15" thickBot="1">
      <c r="A5" s="9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s="1" customFormat="1" ht="15" thickBot="1">
      <c r="A6" s="10" t="s">
        <v>1</v>
      </c>
      <c r="B6" s="5" t="s">
        <v>48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s="1" customFormat="1" ht="15" thickBot="1">
      <c r="A7" s="10" t="s">
        <v>2</v>
      </c>
      <c r="B7" s="5" t="s">
        <v>65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s="1" customFormat="1" ht="15" thickBot="1">
      <c r="A8" s="9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6"/>
    </row>
    <row r="9" spans="1:17" s="1" customFormat="1" ht="15" thickBot="1">
      <c r="A9" s="10" t="s">
        <v>3</v>
      </c>
      <c r="B9" s="4" t="s">
        <v>4</v>
      </c>
      <c r="C9" s="4" t="s">
        <v>5</v>
      </c>
      <c r="D9" s="4" t="s">
        <v>6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6"/>
    </row>
    <row r="10" spans="1:17" s="1" customFormat="1" ht="15" thickBot="1">
      <c r="A10" s="8">
        <v>41036</v>
      </c>
      <c r="B10" s="5" t="s">
        <v>103</v>
      </c>
      <c r="C10" s="5" t="s">
        <v>104</v>
      </c>
      <c r="D10" s="11">
        <v>1452.75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6"/>
      <c r="P10" s="6"/>
      <c r="Q10" s="6"/>
    </row>
    <row r="11" spans="1:17" s="1" customFormat="1" ht="15" thickBot="1">
      <c r="A11" s="9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s="1" customFormat="1" ht="15" thickBot="1">
      <c r="A12" s="31" t="s">
        <v>7</v>
      </c>
      <c r="B12" s="32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s="1" customFormat="1" ht="15" thickBot="1">
      <c r="A13" s="8" t="s">
        <v>38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s="1" customFormat="1" ht="14.25">
      <c r="A14" s="12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s="1" customFormat="1" ht="14.25">
      <c r="A15" s="9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s="1" customFormat="1" ht="17.25">
      <c r="A16" s="29" t="s">
        <v>42</v>
      </c>
      <c r="B16" s="3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s="1" customFormat="1" ht="17.25">
      <c r="A17" s="22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s="1" customFormat="1" ht="15" thickBot="1">
      <c r="A18" s="9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s="1" customFormat="1" ht="15" thickBot="1">
      <c r="A19" s="10" t="s">
        <v>11</v>
      </c>
      <c r="B19" s="4" t="s">
        <v>41</v>
      </c>
      <c r="C19" s="4" t="s">
        <v>8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s="1" customFormat="1" ht="15" thickBot="1">
      <c r="A20" s="8">
        <v>1</v>
      </c>
      <c r="B20" s="5" t="s">
        <v>9</v>
      </c>
      <c r="C20" s="5" t="s">
        <v>10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s="1" customFormat="1" ht="15" thickBot="1">
      <c r="A21" s="9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s="1" customFormat="1" ht="15" thickBot="1">
      <c r="A22" s="10" t="s">
        <v>3</v>
      </c>
      <c r="B22" s="4" t="s">
        <v>11</v>
      </c>
      <c r="C22" s="4" t="s">
        <v>39</v>
      </c>
      <c r="D22" s="4" t="s">
        <v>40</v>
      </c>
      <c r="E22" s="4" t="s">
        <v>12</v>
      </c>
      <c r="F22" s="4" t="s">
        <v>13</v>
      </c>
      <c r="G22" s="4" t="s">
        <v>14</v>
      </c>
      <c r="H22" s="4" t="s">
        <v>15</v>
      </c>
      <c r="I22" s="4" t="s">
        <v>16</v>
      </c>
      <c r="J22" s="4" t="s">
        <v>17</v>
      </c>
      <c r="K22" s="4" t="s">
        <v>18</v>
      </c>
      <c r="L22" s="4" t="s">
        <v>19</v>
      </c>
      <c r="M22" s="4" t="s">
        <v>20</v>
      </c>
      <c r="N22" s="4" t="s">
        <v>21</v>
      </c>
      <c r="O22" s="4" t="s">
        <v>22</v>
      </c>
      <c r="P22" s="4" t="s">
        <v>23</v>
      </c>
      <c r="Q22" s="4" t="s">
        <v>24</v>
      </c>
    </row>
    <row r="23" spans="1:17" s="1" customFormat="1" ht="15" thickBot="1">
      <c r="A23" s="8">
        <v>41036</v>
      </c>
      <c r="B23" s="5">
        <v>1</v>
      </c>
      <c r="C23" s="5" t="s">
        <v>25</v>
      </c>
      <c r="D23" s="5">
        <v>4</v>
      </c>
      <c r="E23" s="14">
        <v>8.9</v>
      </c>
      <c r="F23" s="14">
        <v>1.7</v>
      </c>
      <c r="G23" s="14">
        <v>15.7</v>
      </c>
      <c r="H23" s="14">
        <v>34.8</v>
      </c>
      <c r="I23" s="14">
        <v>35.1</v>
      </c>
      <c r="J23" s="14">
        <v>4.8</v>
      </c>
      <c r="K23" s="14">
        <v>1.9</v>
      </c>
      <c r="L23" s="14">
        <v>16.2</v>
      </c>
      <c r="M23" s="14">
        <v>9.4</v>
      </c>
      <c r="N23" s="14">
        <v>16.6</v>
      </c>
      <c r="O23" s="14">
        <v>22</v>
      </c>
      <c r="P23" s="14">
        <v>6.6</v>
      </c>
      <c r="Q23" s="14">
        <f>SUM(E23:P23)</f>
        <v>173.7</v>
      </c>
    </row>
    <row r="24" spans="1:17" s="1" customFormat="1" ht="15" thickBot="1">
      <c r="A24" s="8">
        <v>41036</v>
      </c>
      <c r="B24" s="5">
        <v>1</v>
      </c>
      <c r="C24" s="5" t="s">
        <v>26</v>
      </c>
      <c r="D24" s="5">
        <v>98</v>
      </c>
      <c r="E24" s="14">
        <v>30</v>
      </c>
      <c r="F24" s="14">
        <v>30</v>
      </c>
      <c r="G24" s="14">
        <v>30</v>
      </c>
      <c r="H24" s="14">
        <v>30</v>
      </c>
      <c r="I24" s="14">
        <v>30</v>
      </c>
      <c r="J24" s="14">
        <v>30</v>
      </c>
      <c r="K24" s="14">
        <v>30</v>
      </c>
      <c r="L24" s="14">
        <v>30</v>
      </c>
      <c r="M24" s="14">
        <v>30</v>
      </c>
      <c r="N24" s="14">
        <v>30</v>
      </c>
      <c r="O24" s="14">
        <v>30</v>
      </c>
      <c r="P24" s="14">
        <v>30</v>
      </c>
      <c r="Q24" s="14">
        <v>30</v>
      </c>
    </row>
    <row r="25" spans="1:17" s="1" customFormat="1" ht="15" thickBot="1">
      <c r="A25" s="8"/>
      <c r="B25" s="5"/>
      <c r="C25" s="5"/>
      <c r="D25" s="5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1:17" s="1" customFormat="1" ht="15" thickBot="1">
      <c r="A26" s="8"/>
      <c r="B26" s="5"/>
      <c r="C26" s="5"/>
      <c r="D26" s="5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1:17" s="1" customFormat="1" ht="15" thickBot="1">
      <c r="A27" s="9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s="1" customFormat="1" ht="15" thickBot="1">
      <c r="A28" s="10" t="s">
        <v>11</v>
      </c>
      <c r="B28" s="4" t="s">
        <v>41</v>
      </c>
      <c r="C28" s="4" t="s">
        <v>8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s="1" customFormat="1" ht="15" thickBot="1">
      <c r="A29" s="8">
        <v>2</v>
      </c>
      <c r="B29" s="5" t="s">
        <v>27</v>
      </c>
      <c r="C29" s="5" t="s">
        <v>46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s="1" customFormat="1" ht="15" thickBot="1">
      <c r="A30" s="9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s="1" customFormat="1" ht="15" thickBot="1">
      <c r="A31" s="10" t="s">
        <v>3</v>
      </c>
      <c r="B31" s="4" t="s">
        <v>11</v>
      </c>
      <c r="C31" s="4" t="s">
        <v>39</v>
      </c>
      <c r="D31" s="4" t="s">
        <v>40</v>
      </c>
      <c r="E31" s="4" t="s">
        <v>12</v>
      </c>
      <c r="F31" s="4" t="s">
        <v>13</v>
      </c>
      <c r="G31" s="4" t="s">
        <v>14</v>
      </c>
      <c r="H31" s="4" t="s">
        <v>15</v>
      </c>
      <c r="I31" s="4" t="s">
        <v>16</v>
      </c>
      <c r="J31" s="4" t="s">
        <v>17</v>
      </c>
      <c r="K31" s="4" t="s">
        <v>18</v>
      </c>
      <c r="L31" s="4" t="s">
        <v>19</v>
      </c>
      <c r="M31" s="4" t="s">
        <v>20</v>
      </c>
      <c r="N31" s="4" t="s">
        <v>21</v>
      </c>
      <c r="O31" s="4" t="s">
        <v>22</v>
      </c>
      <c r="P31" s="4" t="s">
        <v>23</v>
      </c>
      <c r="Q31" s="4" t="s">
        <v>24</v>
      </c>
    </row>
    <row r="32" spans="1:17" s="1" customFormat="1" ht="15.75" thickBot="1">
      <c r="A32" s="8">
        <v>41036</v>
      </c>
      <c r="B32" s="5">
        <v>2</v>
      </c>
      <c r="C32" s="5" t="s">
        <v>47</v>
      </c>
      <c r="D32" s="5">
        <v>5</v>
      </c>
      <c r="E32" s="26">
        <f>37/30</f>
        <v>1.2333333333333334</v>
      </c>
      <c r="F32" s="26">
        <f>11/30</f>
        <v>0.36666666666666664</v>
      </c>
      <c r="G32" s="26">
        <f>54/30</f>
        <v>1.8</v>
      </c>
      <c r="H32" s="26">
        <f>114/30</f>
        <v>3.8</v>
      </c>
      <c r="I32" s="26">
        <f>134/30</f>
        <v>4.466666666666667</v>
      </c>
      <c r="J32" s="26">
        <f>19/30</f>
        <v>0.6333333333333333</v>
      </c>
      <c r="K32" s="26">
        <f>12/30</f>
        <v>0.4</v>
      </c>
      <c r="L32" s="26">
        <f>49/30</f>
        <v>1.6333333333333333</v>
      </c>
      <c r="M32" s="26">
        <f>33/30</f>
        <v>1.1</v>
      </c>
      <c r="N32" s="26">
        <f>65/30</f>
        <v>2.1666666666666665</v>
      </c>
      <c r="O32" s="26">
        <f>66/30</f>
        <v>2.2</v>
      </c>
      <c r="P32" s="26">
        <f>35/30</f>
        <v>1.1666666666666667</v>
      </c>
      <c r="Q32" s="14">
        <f>SUM(E32:P32)</f>
        <v>20.96666666666667</v>
      </c>
    </row>
    <row r="33" spans="1:17" s="1" customFormat="1" ht="15" thickBot="1">
      <c r="A33" s="8">
        <v>41036</v>
      </c>
      <c r="B33" s="5">
        <v>2</v>
      </c>
      <c r="C33" s="5" t="s">
        <v>26</v>
      </c>
      <c r="D33" s="5">
        <v>98</v>
      </c>
      <c r="E33" s="14">
        <v>30</v>
      </c>
      <c r="F33" s="14">
        <v>30</v>
      </c>
      <c r="G33" s="14">
        <v>30</v>
      </c>
      <c r="H33" s="14">
        <v>30</v>
      </c>
      <c r="I33" s="14">
        <v>30</v>
      </c>
      <c r="J33" s="14">
        <v>30</v>
      </c>
      <c r="K33" s="14">
        <v>30</v>
      </c>
      <c r="L33" s="14">
        <v>30</v>
      </c>
      <c r="M33" s="14">
        <v>30</v>
      </c>
      <c r="N33" s="14">
        <v>30</v>
      </c>
      <c r="O33" s="14">
        <v>30</v>
      </c>
      <c r="P33" s="14">
        <v>30</v>
      </c>
      <c r="Q33" s="14">
        <v>30</v>
      </c>
    </row>
    <row r="34" spans="1:17" s="1" customFormat="1" ht="15" thickBot="1">
      <c r="A34" s="8"/>
      <c r="B34" s="5"/>
      <c r="C34" s="5"/>
      <c r="D34" s="5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spans="1:17" s="1" customFormat="1" ht="15" thickBot="1">
      <c r="A35" s="8"/>
      <c r="B35" s="5"/>
      <c r="C35" s="5"/>
      <c r="D35" s="5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1:17" s="1" customFormat="1" ht="15" thickBot="1">
      <c r="A36" s="9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s="1" customFormat="1" ht="15" thickBot="1">
      <c r="A37" s="10" t="s">
        <v>11</v>
      </c>
      <c r="B37" s="4" t="s">
        <v>41</v>
      </c>
      <c r="C37" s="4" t="s">
        <v>8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s="1" customFormat="1" ht="15" thickBot="1">
      <c r="A38" s="8">
        <v>3</v>
      </c>
      <c r="B38" s="5" t="s">
        <v>28</v>
      </c>
      <c r="C38" s="5" t="s">
        <v>29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s="1" customFormat="1" ht="15" thickBot="1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s="1" customFormat="1" ht="15" thickBot="1">
      <c r="A40" s="10" t="s">
        <v>3</v>
      </c>
      <c r="B40" s="4" t="s">
        <v>11</v>
      </c>
      <c r="C40" s="4" t="s">
        <v>39</v>
      </c>
      <c r="D40" s="4" t="s">
        <v>40</v>
      </c>
      <c r="E40" s="4" t="s">
        <v>12</v>
      </c>
      <c r="F40" s="4" t="s">
        <v>13</v>
      </c>
      <c r="G40" s="4" t="s">
        <v>14</v>
      </c>
      <c r="H40" s="4" t="s">
        <v>15</v>
      </c>
      <c r="I40" s="4" t="s">
        <v>16</v>
      </c>
      <c r="J40" s="4" t="s">
        <v>17</v>
      </c>
      <c r="K40" s="4" t="s">
        <v>18</v>
      </c>
      <c r="L40" s="4" t="s">
        <v>19</v>
      </c>
      <c r="M40" s="4" t="s">
        <v>20</v>
      </c>
      <c r="N40" s="4" t="s">
        <v>21</v>
      </c>
      <c r="O40" s="4" t="s">
        <v>22</v>
      </c>
      <c r="P40" s="4" t="s">
        <v>23</v>
      </c>
      <c r="Q40" s="4" t="s">
        <v>24</v>
      </c>
    </row>
    <row r="41" spans="1:17" s="1" customFormat="1" ht="15" thickBot="1">
      <c r="A41" s="8">
        <v>41036</v>
      </c>
      <c r="B41" s="5">
        <v>3</v>
      </c>
      <c r="C41" s="5" t="s">
        <v>30</v>
      </c>
      <c r="D41" s="5">
        <v>1</v>
      </c>
      <c r="E41" s="14">
        <v>22.5</v>
      </c>
      <c r="F41" s="14">
        <v>24.4</v>
      </c>
      <c r="G41" s="14">
        <v>27.1</v>
      </c>
      <c r="H41" s="14">
        <v>29.9</v>
      </c>
      <c r="I41" s="14">
        <v>33.3</v>
      </c>
      <c r="J41" s="14">
        <v>35.7</v>
      </c>
      <c r="K41" s="14">
        <v>35.1</v>
      </c>
      <c r="L41" s="14">
        <v>35.5</v>
      </c>
      <c r="M41" s="14">
        <v>34.7</v>
      </c>
      <c r="N41" s="14">
        <v>30.5</v>
      </c>
      <c r="O41" s="14">
        <v>26.5</v>
      </c>
      <c r="P41" s="14">
        <v>23.8</v>
      </c>
      <c r="Q41" s="14">
        <f>AVERAGE(E41:P41)</f>
        <v>29.916666666666668</v>
      </c>
    </row>
    <row r="42" spans="1:17" s="1" customFormat="1" ht="15" thickBot="1">
      <c r="A42" s="8">
        <v>41036</v>
      </c>
      <c r="B42" s="5">
        <v>3</v>
      </c>
      <c r="C42" s="5" t="s">
        <v>26</v>
      </c>
      <c r="D42" s="5">
        <v>98</v>
      </c>
      <c r="E42" s="14">
        <v>30</v>
      </c>
      <c r="F42" s="14">
        <v>30</v>
      </c>
      <c r="G42" s="14">
        <v>30</v>
      </c>
      <c r="H42" s="14">
        <v>30</v>
      </c>
      <c r="I42" s="14">
        <v>30</v>
      </c>
      <c r="J42" s="14">
        <v>30</v>
      </c>
      <c r="K42" s="14">
        <v>30</v>
      </c>
      <c r="L42" s="14">
        <v>30</v>
      </c>
      <c r="M42" s="14">
        <v>30</v>
      </c>
      <c r="N42" s="14">
        <v>30</v>
      </c>
      <c r="O42" s="14">
        <v>30</v>
      </c>
      <c r="P42" s="14">
        <v>30</v>
      </c>
      <c r="Q42" s="14">
        <v>30</v>
      </c>
    </row>
    <row r="43" spans="1:17" s="1" customFormat="1" ht="15" thickBot="1">
      <c r="A43" s="8"/>
      <c r="B43" s="5"/>
      <c r="C43" s="5"/>
      <c r="D43" s="5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1:17" s="1" customFormat="1" ht="15" thickBot="1">
      <c r="A44" s="8"/>
      <c r="B44" s="5"/>
      <c r="C44" s="5"/>
      <c r="D44" s="5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1:17" s="1" customFormat="1" ht="15" thickBot="1">
      <c r="A45" s="9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17" s="1" customFormat="1" ht="15" thickBot="1">
      <c r="A46" s="10" t="s">
        <v>11</v>
      </c>
      <c r="B46" s="4" t="s">
        <v>41</v>
      </c>
      <c r="C46" s="4" t="s">
        <v>8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 s="1" customFormat="1" ht="15" thickBot="1">
      <c r="A47" s="8">
        <v>4</v>
      </c>
      <c r="B47" s="5" t="s">
        <v>31</v>
      </c>
      <c r="C47" s="5" t="s">
        <v>29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7" s="1" customFormat="1" ht="15" thickBot="1">
      <c r="A48" s="9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1:17" s="1" customFormat="1" ht="15" thickBot="1">
      <c r="A49" s="10" t="s">
        <v>3</v>
      </c>
      <c r="B49" s="4" t="s">
        <v>11</v>
      </c>
      <c r="C49" s="4" t="s">
        <v>39</v>
      </c>
      <c r="D49" s="4" t="s">
        <v>40</v>
      </c>
      <c r="E49" s="4" t="s">
        <v>12</v>
      </c>
      <c r="F49" s="4" t="s">
        <v>13</v>
      </c>
      <c r="G49" s="4" t="s">
        <v>14</v>
      </c>
      <c r="H49" s="4" t="s">
        <v>15</v>
      </c>
      <c r="I49" s="4" t="s">
        <v>16</v>
      </c>
      <c r="J49" s="4" t="s">
        <v>17</v>
      </c>
      <c r="K49" s="4" t="s">
        <v>18</v>
      </c>
      <c r="L49" s="4" t="s">
        <v>19</v>
      </c>
      <c r="M49" s="4" t="s">
        <v>20</v>
      </c>
      <c r="N49" s="4" t="s">
        <v>21</v>
      </c>
      <c r="O49" s="4" t="s">
        <v>22</v>
      </c>
      <c r="P49" s="4" t="s">
        <v>23</v>
      </c>
      <c r="Q49" s="4" t="s">
        <v>24</v>
      </c>
    </row>
    <row r="50" spans="1:17" s="1" customFormat="1" ht="15" thickBot="1">
      <c r="A50" s="8">
        <v>41036</v>
      </c>
      <c r="B50" s="5">
        <v>4</v>
      </c>
      <c r="C50" s="5" t="s">
        <v>30</v>
      </c>
      <c r="D50" s="5">
        <v>1</v>
      </c>
      <c r="E50" s="14">
        <v>8.5</v>
      </c>
      <c r="F50" s="14">
        <v>9.8</v>
      </c>
      <c r="G50" s="14">
        <v>12.5</v>
      </c>
      <c r="H50" s="14">
        <v>15.5</v>
      </c>
      <c r="I50" s="14">
        <v>19</v>
      </c>
      <c r="J50" s="14">
        <v>22.4</v>
      </c>
      <c r="K50" s="14">
        <v>23.2</v>
      </c>
      <c r="L50" s="14">
        <v>23.5</v>
      </c>
      <c r="M50" s="14">
        <v>20.8</v>
      </c>
      <c r="N50" s="14">
        <v>15.8</v>
      </c>
      <c r="O50" s="14">
        <v>12.3</v>
      </c>
      <c r="P50" s="14">
        <v>9.5</v>
      </c>
      <c r="Q50" s="14">
        <f>AVERAGE(E50:P50)</f>
        <v>16.066666666666666</v>
      </c>
    </row>
    <row r="51" spans="1:17" s="1" customFormat="1" ht="15" thickBot="1">
      <c r="A51" s="8">
        <v>41036</v>
      </c>
      <c r="B51" s="5">
        <v>4</v>
      </c>
      <c r="C51" s="5" t="s">
        <v>26</v>
      </c>
      <c r="D51" s="5">
        <v>98</v>
      </c>
      <c r="E51" s="14">
        <v>30</v>
      </c>
      <c r="F51" s="14">
        <v>30</v>
      </c>
      <c r="G51" s="14">
        <v>30</v>
      </c>
      <c r="H51" s="14">
        <v>30</v>
      </c>
      <c r="I51" s="14">
        <v>30</v>
      </c>
      <c r="J51" s="14">
        <v>30</v>
      </c>
      <c r="K51" s="14">
        <v>30</v>
      </c>
      <c r="L51" s="14">
        <v>30</v>
      </c>
      <c r="M51" s="14">
        <v>30</v>
      </c>
      <c r="N51" s="14">
        <v>30</v>
      </c>
      <c r="O51" s="14">
        <v>30</v>
      </c>
      <c r="P51" s="14">
        <v>30</v>
      </c>
      <c r="Q51" s="14">
        <v>30</v>
      </c>
    </row>
    <row r="52" spans="1:17" s="1" customFormat="1" ht="15" thickBot="1">
      <c r="A52" s="8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s="1" customFormat="1" ht="15" thickBot="1">
      <c r="A53" s="8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17" s="1" customFormat="1" ht="15" thickBot="1">
      <c r="A54" s="9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1:17" s="1" customFormat="1" ht="15" thickBot="1">
      <c r="A55" s="10" t="s">
        <v>11</v>
      </c>
      <c r="B55" s="4" t="s">
        <v>41</v>
      </c>
      <c r="C55" s="4" t="s">
        <v>8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</row>
    <row r="56" spans="1:17" s="1" customFormat="1" ht="15" thickBot="1">
      <c r="A56" s="8">
        <v>5</v>
      </c>
      <c r="B56" s="5" t="s">
        <v>32</v>
      </c>
      <c r="C56" s="5" t="s">
        <v>29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1:17" s="1" customFormat="1" ht="15" thickBot="1">
      <c r="A57" s="9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</row>
    <row r="58" spans="1:17" s="1" customFormat="1" ht="15" thickBot="1">
      <c r="A58" s="10" t="s">
        <v>3</v>
      </c>
      <c r="B58" s="4" t="s">
        <v>11</v>
      </c>
      <c r="C58" s="4" t="s">
        <v>39</v>
      </c>
      <c r="D58" s="4" t="s">
        <v>40</v>
      </c>
      <c r="E58" s="4" t="s">
        <v>12</v>
      </c>
      <c r="F58" s="4" t="s">
        <v>13</v>
      </c>
      <c r="G58" s="4" t="s">
        <v>14</v>
      </c>
      <c r="H58" s="4" t="s">
        <v>15</v>
      </c>
      <c r="I58" s="4" t="s">
        <v>16</v>
      </c>
      <c r="J58" s="4" t="s">
        <v>17</v>
      </c>
      <c r="K58" s="4" t="s">
        <v>18</v>
      </c>
      <c r="L58" s="4" t="s">
        <v>19</v>
      </c>
      <c r="M58" s="4" t="s">
        <v>20</v>
      </c>
      <c r="N58" s="4" t="s">
        <v>21</v>
      </c>
      <c r="O58" s="4" t="s">
        <v>22</v>
      </c>
      <c r="P58" s="4" t="s">
        <v>23</v>
      </c>
      <c r="Q58" s="4" t="s">
        <v>24</v>
      </c>
    </row>
    <row r="59" spans="1:17" s="1" customFormat="1" ht="15" thickBot="1">
      <c r="A59" s="8">
        <v>41036</v>
      </c>
      <c r="B59" s="5">
        <v>5</v>
      </c>
      <c r="C59" s="5" t="s">
        <v>30</v>
      </c>
      <c r="D59" s="5">
        <v>1</v>
      </c>
      <c r="E59" s="14">
        <v>15.4</v>
      </c>
      <c r="F59" s="14">
        <v>17</v>
      </c>
      <c r="G59" s="14">
        <v>19.8</v>
      </c>
      <c r="H59" s="14">
        <v>22.7</v>
      </c>
      <c r="I59" s="14">
        <v>26.1</v>
      </c>
      <c r="J59" s="14">
        <v>29.2</v>
      </c>
      <c r="K59" s="14">
        <v>29</v>
      </c>
      <c r="L59" s="14">
        <v>29.2</v>
      </c>
      <c r="M59" s="14">
        <v>27.8</v>
      </c>
      <c r="N59" s="14">
        <v>23.4</v>
      </c>
      <c r="O59" s="14">
        <v>19.4</v>
      </c>
      <c r="P59" s="14">
        <v>16.5</v>
      </c>
      <c r="Q59" s="14">
        <f>AVERAGE(E59:P59)</f>
        <v>22.958333333333332</v>
      </c>
    </row>
    <row r="60" spans="1:17" s="1" customFormat="1" ht="15" thickBot="1">
      <c r="A60" s="8">
        <v>41036</v>
      </c>
      <c r="B60" s="5">
        <v>5</v>
      </c>
      <c r="C60" s="5" t="s">
        <v>26</v>
      </c>
      <c r="D60" s="5">
        <v>98</v>
      </c>
      <c r="E60" s="14">
        <v>30</v>
      </c>
      <c r="F60" s="14">
        <v>30</v>
      </c>
      <c r="G60" s="14">
        <v>30</v>
      </c>
      <c r="H60" s="14">
        <v>30</v>
      </c>
      <c r="I60" s="14">
        <v>30</v>
      </c>
      <c r="J60" s="14">
        <v>30</v>
      </c>
      <c r="K60" s="14">
        <v>30</v>
      </c>
      <c r="L60" s="14">
        <v>30</v>
      </c>
      <c r="M60" s="14">
        <v>30</v>
      </c>
      <c r="N60" s="14">
        <v>30</v>
      </c>
      <c r="O60" s="14">
        <v>30</v>
      </c>
      <c r="P60" s="14">
        <v>30</v>
      </c>
      <c r="Q60" s="14">
        <v>30</v>
      </c>
    </row>
    <row r="61" spans="1:17" s="1" customFormat="1" ht="15" thickBot="1">
      <c r="A61" s="8"/>
      <c r="B61" s="5"/>
      <c r="C61" s="5"/>
      <c r="D61" s="5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</row>
    <row r="62" spans="1:17" s="1" customFormat="1" ht="15" thickBot="1">
      <c r="A62" s="8"/>
      <c r="B62" s="5"/>
      <c r="C62" s="5"/>
      <c r="D62" s="5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 spans="1:17" s="1" customFormat="1" ht="15" thickBot="1">
      <c r="A63" s="9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</row>
    <row r="64" spans="1:17" s="1" customFormat="1" ht="15" thickBot="1">
      <c r="A64" s="10" t="s">
        <v>11</v>
      </c>
      <c r="B64" s="4" t="s">
        <v>41</v>
      </c>
      <c r="C64" s="4" t="s">
        <v>8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</row>
    <row r="65" spans="1:17" s="1" customFormat="1" ht="15" thickBot="1">
      <c r="A65" s="8">
        <v>6</v>
      </c>
      <c r="B65" s="5" t="s">
        <v>33</v>
      </c>
      <c r="C65" s="5" t="s">
        <v>34</v>
      </c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</row>
    <row r="66" spans="1:17" s="1" customFormat="1" ht="15" thickBot="1">
      <c r="A66" s="9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</row>
    <row r="67" spans="1:17" s="1" customFormat="1" ht="15" thickBot="1">
      <c r="A67" s="10" t="s">
        <v>3</v>
      </c>
      <c r="B67" s="4" t="s">
        <v>11</v>
      </c>
      <c r="C67" s="4" t="s">
        <v>39</v>
      </c>
      <c r="D67" s="4" t="s">
        <v>40</v>
      </c>
      <c r="E67" s="4" t="s">
        <v>12</v>
      </c>
      <c r="F67" s="4" t="s">
        <v>13</v>
      </c>
      <c r="G67" s="4" t="s">
        <v>14</v>
      </c>
      <c r="H67" s="4" t="s">
        <v>15</v>
      </c>
      <c r="I67" s="4" t="s">
        <v>16</v>
      </c>
      <c r="J67" s="4" t="s">
        <v>17</v>
      </c>
      <c r="K67" s="4" t="s">
        <v>18</v>
      </c>
      <c r="L67" s="4" t="s">
        <v>19</v>
      </c>
      <c r="M67" s="4" t="s">
        <v>20</v>
      </c>
      <c r="N67" s="4" t="s">
        <v>21</v>
      </c>
      <c r="O67" s="4" t="s">
        <v>22</v>
      </c>
      <c r="P67" s="4" t="s">
        <v>23</v>
      </c>
      <c r="Q67" s="4" t="s">
        <v>24</v>
      </c>
    </row>
    <row r="68" spans="1:17" s="1" customFormat="1" ht="15" thickBot="1">
      <c r="A68" s="8">
        <v>41036</v>
      </c>
      <c r="B68" s="5">
        <v>6</v>
      </c>
      <c r="C68" s="5" t="s">
        <v>30</v>
      </c>
      <c r="D68" s="5">
        <v>1</v>
      </c>
      <c r="E68" s="14">
        <v>1013.3</v>
      </c>
      <c r="F68" s="14">
        <v>1011.3</v>
      </c>
      <c r="G68" s="14">
        <v>1009.1</v>
      </c>
      <c r="H68" s="14">
        <v>1007.1</v>
      </c>
      <c r="I68" s="14">
        <v>1005</v>
      </c>
      <c r="J68" s="14">
        <v>1001.7</v>
      </c>
      <c r="K68" s="14">
        <v>1000.8</v>
      </c>
      <c r="L68" s="14">
        <v>1000.7</v>
      </c>
      <c r="M68" s="14">
        <v>1004.1</v>
      </c>
      <c r="N68" s="14">
        <v>1009</v>
      </c>
      <c r="O68" s="14">
        <v>1009.3</v>
      </c>
      <c r="P68" s="14">
        <v>1013.4</v>
      </c>
      <c r="Q68" s="14">
        <f>AVERAGE(E68:P68)</f>
        <v>1007.0666666666665</v>
      </c>
    </row>
    <row r="69" spans="1:17" s="1" customFormat="1" ht="15" thickBot="1">
      <c r="A69" s="8">
        <v>41036</v>
      </c>
      <c r="B69" s="5">
        <v>6</v>
      </c>
      <c r="C69" s="5" t="s">
        <v>26</v>
      </c>
      <c r="D69" s="5">
        <v>98</v>
      </c>
      <c r="E69" s="14">
        <v>13</v>
      </c>
      <c r="F69" s="14">
        <v>13</v>
      </c>
      <c r="G69" s="14">
        <v>13</v>
      </c>
      <c r="H69" s="14">
        <v>13</v>
      </c>
      <c r="I69" s="14">
        <v>13</v>
      </c>
      <c r="J69" s="14">
        <v>13</v>
      </c>
      <c r="K69" s="14">
        <v>13</v>
      </c>
      <c r="L69" s="14">
        <v>13</v>
      </c>
      <c r="M69" s="14">
        <v>13</v>
      </c>
      <c r="N69" s="14">
        <v>13</v>
      </c>
      <c r="O69" s="14">
        <v>13</v>
      </c>
      <c r="P69" s="14">
        <v>13</v>
      </c>
      <c r="Q69" s="14">
        <v>13</v>
      </c>
    </row>
    <row r="70" spans="1:17" s="1" customFormat="1" ht="15" thickBot="1">
      <c r="A70" s="8"/>
      <c r="B70" s="5"/>
      <c r="C70" s="5"/>
      <c r="D70" s="5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</row>
    <row r="71" spans="1:17" s="1" customFormat="1" ht="15" thickBot="1">
      <c r="A71" s="8"/>
      <c r="B71" s="5"/>
      <c r="C71" s="5"/>
      <c r="D71" s="5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2" spans="1:17" s="1" customFormat="1" ht="15" thickBot="1">
      <c r="A72" s="9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</row>
    <row r="73" spans="1:17" s="1" customFormat="1" ht="15" thickBot="1">
      <c r="A73" s="10" t="s">
        <v>11</v>
      </c>
      <c r="B73" s="4" t="s">
        <v>41</v>
      </c>
      <c r="C73" s="4" t="s">
        <v>8</v>
      </c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</row>
    <row r="74" spans="1:17" s="1" customFormat="1" ht="15" thickBot="1">
      <c r="A74" s="8">
        <v>7</v>
      </c>
      <c r="B74" s="5" t="s">
        <v>35</v>
      </c>
      <c r="C74" s="5" t="s">
        <v>34</v>
      </c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</row>
    <row r="75" spans="1:17" s="1" customFormat="1" ht="15" thickBot="1">
      <c r="A75" s="9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</row>
    <row r="76" spans="1:17" s="1" customFormat="1" ht="15" thickBot="1">
      <c r="A76" s="10" t="s">
        <v>3</v>
      </c>
      <c r="B76" s="4" t="s">
        <v>11</v>
      </c>
      <c r="C76" s="4" t="s">
        <v>39</v>
      </c>
      <c r="D76" s="4" t="s">
        <v>40</v>
      </c>
      <c r="E76" s="4" t="s">
        <v>12</v>
      </c>
      <c r="F76" s="4" t="s">
        <v>13</v>
      </c>
      <c r="G76" s="4" t="s">
        <v>14</v>
      </c>
      <c r="H76" s="4" t="s">
        <v>15</v>
      </c>
      <c r="I76" s="4" t="s">
        <v>16</v>
      </c>
      <c r="J76" s="4" t="s">
        <v>17</v>
      </c>
      <c r="K76" s="4" t="s">
        <v>18</v>
      </c>
      <c r="L76" s="4" t="s">
        <v>19</v>
      </c>
      <c r="M76" s="4" t="s">
        <v>20</v>
      </c>
      <c r="N76" s="4" t="s">
        <v>21</v>
      </c>
      <c r="O76" s="4" t="s">
        <v>22</v>
      </c>
      <c r="P76" s="4" t="s">
        <v>23</v>
      </c>
      <c r="Q76" s="4" t="s">
        <v>24</v>
      </c>
    </row>
    <row r="77" spans="1:17" s="1" customFormat="1" ht="15" thickBot="1">
      <c r="A77" s="8">
        <v>41036</v>
      </c>
      <c r="B77" s="5">
        <v>7</v>
      </c>
      <c r="C77" s="5" t="s">
        <v>30</v>
      </c>
      <c r="D77" s="5">
        <v>1</v>
      </c>
      <c r="E77" s="15">
        <v>10.6</v>
      </c>
      <c r="F77" s="15">
        <v>10.3</v>
      </c>
      <c r="G77" s="15">
        <v>10.8</v>
      </c>
      <c r="H77" s="15">
        <v>12.3</v>
      </c>
      <c r="I77" s="15">
        <v>12.6</v>
      </c>
      <c r="J77" s="15">
        <v>10.1</v>
      </c>
      <c r="K77" s="15">
        <v>10.7</v>
      </c>
      <c r="L77" s="15">
        <v>12.2</v>
      </c>
      <c r="M77" s="15">
        <v>11.9</v>
      </c>
      <c r="N77" s="15">
        <v>11.6</v>
      </c>
      <c r="O77" s="15">
        <v>12.2</v>
      </c>
      <c r="P77" s="15">
        <v>11.2</v>
      </c>
      <c r="Q77" s="15">
        <f>AVERAGE(E77:P77)</f>
        <v>11.375</v>
      </c>
    </row>
    <row r="78" spans="1:17" s="1" customFormat="1" ht="15" thickBot="1">
      <c r="A78" s="8">
        <v>41036</v>
      </c>
      <c r="B78" s="5">
        <v>7</v>
      </c>
      <c r="C78" s="5" t="s">
        <v>26</v>
      </c>
      <c r="D78" s="5">
        <v>98</v>
      </c>
      <c r="E78" s="15">
        <v>30</v>
      </c>
      <c r="F78" s="15">
        <v>30</v>
      </c>
      <c r="G78" s="15">
        <v>30</v>
      </c>
      <c r="H78" s="15">
        <v>30</v>
      </c>
      <c r="I78" s="15">
        <v>30</v>
      </c>
      <c r="J78" s="15">
        <v>30</v>
      </c>
      <c r="K78" s="15">
        <v>30</v>
      </c>
      <c r="L78" s="15">
        <v>30</v>
      </c>
      <c r="M78" s="15">
        <v>30</v>
      </c>
      <c r="N78" s="15">
        <v>30</v>
      </c>
      <c r="O78" s="15">
        <v>30</v>
      </c>
      <c r="P78" s="15">
        <v>30</v>
      </c>
      <c r="Q78" s="15">
        <v>30</v>
      </c>
    </row>
    <row r="79" spans="1:17" s="1" customFormat="1" ht="15" thickBot="1">
      <c r="A79" s="8"/>
      <c r="B79" s="5"/>
      <c r="C79" s="5"/>
      <c r="D79" s="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1:17" s="1" customFormat="1" ht="15" thickBot="1">
      <c r="A80" s="8"/>
      <c r="B80" s="5"/>
      <c r="C80" s="5"/>
      <c r="D80" s="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1:17" s="1" customFormat="1" ht="15" thickBot="1">
      <c r="A81" s="9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</row>
    <row r="82" spans="1:17" s="1" customFormat="1" ht="15" thickBot="1">
      <c r="A82" s="10" t="s">
        <v>11</v>
      </c>
      <c r="B82" s="4" t="s">
        <v>41</v>
      </c>
      <c r="C82" s="4" t="s">
        <v>8</v>
      </c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</row>
    <row r="83" spans="1:17" s="1" customFormat="1" ht="15" thickBot="1">
      <c r="A83" s="8">
        <v>8</v>
      </c>
      <c r="B83" s="5" t="s">
        <v>36</v>
      </c>
      <c r="C83" s="5" t="s">
        <v>37</v>
      </c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</row>
    <row r="84" spans="1:17" s="1" customFormat="1" ht="15" thickBot="1">
      <c r="A84" s="9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</row>
    <row r="85" spans="1:17" s="1" customFormat="1" ht="15" thickBot="1">
      <c r="A85" s="10" t="s">
        <v>3</v>
      </c>
      <c r="B85" s="4" t="s">
        <v>11</v>
      </c>
      <c r="C85" s="4" t="s">
        <v>39</v>
      </c>
      <c r="D85" s="4" t="s">
        <v>40</v>
      </c>
      <c r="E85" s="4" t="s">
        <v>12</v>
      </c>
      <c r="F85" s="4" t="s">
        <v>13</v>
      </c>
      <c r="G85" s="4" t="s">
        <v>14</v>
      </c>
      <c r="H85" s="4" t="s">
        <v>15</v>
      </c>
      <c r="I85" s="4" t="s">
        <v>16</v>
      </c>
      <c r="J85" s="4" t="s">
        <v>17</v>
      </c>
      <c r="K85" s="4" t="s">
        <v>18</v>
      </c>
      <c r="L85" s="4" t="s">
        <v>19</v>
      </c>
      <c r="M85" s="4" t="s">
        <v>20</v>
      </c>
      <c r="N85" s="4" t="s">
        <v>21</v>
      </c>
      <c r="O85" s="4" t="s">
        <v>22</v>
      </c>
      <c r="P85" s="4" t="s">
        <v>23</v>
      </c>
      <c r="Q85" s="4" t="s">
        <v>24</v>
      </c>
    </row>
    <row r="86" spans="1:17" s="1" customFormat="1" ht="15" thickBot="1">
      <c r="A86" s="8"/>
      <c r="B86" s="5">
        <v>8</v>
      </c>
      <c r="C86" s="5" t="s">
        <v>25</v>
      </c>
      <c r="D86" s="5">
        <v>4</v>
      </c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</row>
    <row r="87" spans="1:17" s="1" customFormat="1" ht="15" thickBot="1">
      <c r="A87" s="8"/>
      <c r="B87" s="5"/>
      <c r="C87" s="5"/>
      <c r="D87" s="5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</row>
    <row r="88" spans="1:17" s="1" customFormat="1" ht="15" thickBot="1">
      <c r="A88" s="8"/>
      <c r="B88" s="5"/>
      <c r="C88" s="5"/>
      <c r="D88" s="5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</row>
    <row r="89" spans="1:17" s="1" customFormat="1" ht="15" thickBot="1">
      <c r="A89" s="8"/>
      <c r="B89" s="5"/>
      <c r="C89" s="5"/>
      <c r="D89" s="5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</row>
    <row r="90" spans="1:17" s="1" customFormat="1" ht="14.25">
      <c r="A90" s="12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</row>
    <row r="91" spans="1:17" s="1" customFormat="1" ht="14.25">
      <c r="A91" s="9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</row>
    <row r="92" spans="1:17" s="1" customFormat="1" ht="17.25">
      <c r="A92" s="29" t="s">
        <v>43</v>
      </c>
      <c r="B92" s="30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</row>
    <row r="93" spans="1:17" s="1" customFormat="1" ht="14.25">
      <c r="A93" s="9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</row>
    <row r="94" spans="1:17" s="1" customFormat="1" ht="15" thickBot="1">
      <c r="A94" s="9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</row>
    <row r="95" spans="1:17" s="1" customFormat="1" ht="15" thickBot="1">
      <c r="A95" s="10" t="s">
        <v>11</v>
      </c>
      <c r="B95" s="4" t="s">
        <v>41</v>
      </c>
      <c r="C95" s="4" t="s">
        <v>8</v>
      </c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</row>
    <row r="96" spans="1:17" s="1" customFormat="1" ht="15" thickBot="1">
      <c r="A96" s="8"/>
      <c r="B96" s="5"/>
      <c r="C96" s="5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</row>
    <row r="97" spans="1:17" s="1" customFormat="1" ht="15" thickBot="1">
      <c r="A97" s="9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</row>
    <row r="98" spans="1:17" s="1" customFormat="1" ht="15" thickBot="1">
      <c r="A98" s="10" t="s">
        <v>3</v>
      </c>
      <c r="B98" s="4" t="s">
        <v>11</v>
      </c>
      <c r="C98" s="4" t="s">
        <v>39</v>
      </c>
      <c r="D98" s="4" t="s">
        <v>40</v>
      </c>
      <c r="E98" s="4" t="s">
        <v>12</v>
      </c>
      <c r="F98" s="4" t="s">
        <v>13</v>
      </c>
      <c r="G98" s="4" t="s">
        <v>14</v>
      </c>
      <c r="H98" s="4" t="s">
        <v>15</v>
      </c>
      <c r="I98" s="4" t="s">
        <v>16</v>
      </c>
      <c r="J98" s="4" t="s">
        <v>17</v>
      </c>
      <c r="K98" s="4" t="s">
        <v>18</v>
      </c>
      <c r="L98" s="4" t="s">
        <v>19</v>
      </c>
      <c r="M98" s="4" t="s">
        <v>20</v>
      </c>
      <c r="N98" s="4" t="s">
        <v>21</v>
      </c>
      <c r="O98" s="4" t="s">
        <v>22</v>
      </c>
      <c r="P98" s="4" t="s">
        <v>23</v>
      </c>
      <c r="Q98" s="4" t="s">
        <v>24</v>
      </c>
    </row>
    <row r="99" spans="1:17" s="1" customFormat="1" ht="15" thickBot="1">
      <c r="A99" s="8"/>
      <c r="B99" s="5"/>
      <c r="C99" s="5"/>
      <c r="D99" s="5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</row>
    <row r="100" spans="1:17" s="1" customFormat="1" ht="15" thickBot="1">
      <c r="A100" s="8"/>
      <c r="B100" s="5"/>
      <c r="C100" s="5"/>
      <c r="D100" s="5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</row>
    <row r="101" spans="1:17" s="1" customFormat="1" ht="15" thickBot="1">
      <c r="A101" s="8"/>
      <c r="B101" s="5"/>
      <c r="C101" s="5"/>
      <c r="D101" s="5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</row>
    <row r="102" spans="1:17" s="1" customFormat="1" ht="15" thickBot="1">
      <c r="A102" s="8"/>
      <c r="B102" s="5"/>
      <c r="C102" s="5"/>
      <c r="D102" s="5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 spans="1:17" s="1" customFormat="1" ht="15" thickBot="1">
      <c r="A103" s="9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</row>
    <row r="104" spans="1:17" s="1" customFormat="1" ht="15" thickBot="1">
      <c r="A104" s="10" t="s">
        <v>11</v>
      </c>
      <c r="B104" s="4" t="s">
        <v>41</v>
      </c>
      <c r="C104" s="4" t="s">
        <v>8</v>
      </c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</row>
    <row r="105" spans="1:17" s="1" customFormat="1" ht="15" thickBot="1">
      <c r="A105" s="8"/>
      <c r="B105" s="5"/>
      <c r="C105" s="5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</row>
    <row r="106" spans="1:17" s="1" customFormat="1" ht="15" thickBot="1">
      <c r="A106" s="9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</row>
    <row r="107" spans="1:17" s="1" customFormat="1" ht="15" thickBot="1">
      <c r="A107" s="10" t="s">
        <v>3</v>
      </c>
      <c r="B107" s="4" t="s">
        <v>11</v>
      </c>
      <c r="C107" s="4" t="s">
        <v>39</v>
      </c>
      <c r="D107" s="4" t="s">
        <v>40</v>
      </c>
      <c r="E107" s="4" t="s">
        <v>12</v>
      </c>
      <c r="F107" s="4" t="s">
        <v>13</v>
      </c>
      <c r="G107" s="4" t="s">
        <v>14</v>
      </c>
      <c r="H107" s="4" t="s">
        <v>15</v>
      </c>
      <c r="I107" s="4" t="s">
        <v>16</v>
      </c>
      <c r="J107" s="4" t="s">
        <v>17</v>
      </c>
      <c r="K107" s="4" t="s">
        <v>18</v>
      </c>
      <c r="L107" s="4" t="s">
        <v>19</v>
      </c>
      <c r="M107" s="4" t="s">
        <v>20</v>
      </c>
      <c r="N107" s="4" t="s">
        <v>21</v>
      </c>
      <c r="O107" s="4" t="s">
        <v>22</v>
      </c>
      <c r="P107" s="4" t="s">
        <v>23</v>
      </c>
      <c r="Q107" s="4" t="s">
        <v>24</v>
      </c>
    </row>
    <row r="108" spans="1:17" s="1" customFormat="1" ht="15" thickBot="1">
      <c r="A108" s="8"/>
      <c r="B108" s="5"/>
      <c r="C108" s="5"/>
      <c r="D108" s="5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 spans="1:17" s="1" customFormat="1" ht="15" thickBot="1">
      <c r="A109" s="8"/>
      <c r="B109" s="5"/>
      <c r="C109" s="5"/>
      <c r="D109" s="5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</row>
    <row r="110" spans="1:17" s="1" customFormat="1" ht="15" thickBot="1">
      <c r="A110" s="8"/>
      <c r="B110" s="5"/>
      <c r="C110" s="5"/>
      <c r="D110" s="5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 spans="1:17" s="1" customFormat="1" ht="15" thickBot="1">
      <c r="A111" s="8"/>
      <c r="B111" s="5"/>
      <c r="C111" s="5"/>
      <c r="D111" s="5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 spans="1:17" s="1" customFormat="1" ht="15" thickBot="1">
      <c r="A112" s="9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</row>
    <row r="113" spans="1:17" s="1" customFormat="1" ht="15" thickBot="1">
      <c r="A113" s="10" t="s">
        <v>11</v>
      </c>
      <c r="B113" s="4" t="s">
        <v>41</v>
      </c>
      <c r="C113" s="4" t="s">
        <v>8</v>
      </c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</row>
    <row r="114" spans="1:17" s="1" customFormat="1" ht="15" thickBot="1">
      <c r="A114" s="8"/>
      <c r="B114" s="5"/>
      <c r="C114" s="5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</row>
    <row r="115" spans="1:17" s="1" customFormat="1" ht="15" thickBot="1">
      <c r="A115" s="9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</row>
    <row r="116" spans="1:17" s="1" customFormat="1" ht="15" thickBot="1">
      <c r="A116" s="10" t="s">
        <v>3</v>
      </c>
      <c r="B116" s="4" t="s">
        <v>11</v>
      </c>
      <c r="C116" s="4" t="s">
        <v>39</v>
      </c>
      <c r="D116" s="4" t="s">
        <v>40</v>
      </c>
      <c r="E116" s="4" t="s">
        <v>12</v>
      </c>
      <c r="F116" s="4" t="s">
        <v>13</v>
      </c>
      <c r="G116" s="4" t="s">
        <v>14</v>
      </c>
      <c r="H116" s="4" t="s">
        <v>15</v>
      </c>
      <c r="I116" s="4" t="s">
        <v>16</v>
      </c>
      <c r="J116" s="4" t="s">
        <v>17</v>
      </c>
      <c r="K116" s="4" t="s">
        <v>18</v>
      </c>
      <c r="L116" s="4" t="s">
        <v>19</v>
      </c>
      <c r="M116" s="4" t="s">
        <v>20</v>
      </c>
      <c r="N116" s="4" t="s">
        <v>21</v>
      </c>
      <c r="O116" s="4" t="s">
        <v>22</v>
      </c>
      <c r="P116" s="4" t="s">
        <v>23</v>
      </c>
      <c r="Q116" s="4" t="s">
        <v>24</v>
      </c>
    </row>
    <row r="117" spans="1:17" s="1" customFormat="1" ht="15" thickBot="1">
      <c r="A117" s="8"/>
      <c r="B117" s="5"/>
      <c r="C117" s="5"/>
      <c r="D117" s="5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1:17" s="1" customFormat="1" ht="15" thickBot="1">
      <c r="A118" s="8"/>
      <c r="B118" s="5"/>
      <c r="C118" s="5"/>
      <c r="D118" s="5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</row>
    <row r="119" spans="1:17" s="1" customFormat="1" ht="15" thickBot="1">
      <c r="A119" s="8"/>
      <c r="B119" s="5"/>
      <c r="C119" s="5"/>
      <c r="D119" s="5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</row>
    <row r="120" spans="1:17" s="1" customFormat="1" ht="15" thickBot="1">
      <c r="A120" s="8"/>
      <c r="B120" s="5"/>
      <c r="C120" s="5"/>
      <c r="D120" s="5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 spans="1:17" s="1" customFormat="1" ht="15" thickBot="1">
      <c r="A121" s="9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</row>
    <row r="122" spans="1:17" s="1" customFormat="1" ht="15" thickBot="1">
      <c r="A122" s="10" t="s">
        <v>11</v>
      </c>
      <c r="B122" s="4" t="s">
        <v>41</v>
      </c>
      <c r="C122" s="4" t="s">
        <v>8</v>
      </c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</row>
    <row r="123" spans="1:17" s="1" customFormat="1" ht="15" thickBot="1">
      <c r="A123" s="8"/>
      <c r="B123" s="5"/>
      <c r="C123" s="5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</row>
    <row r="124" spans="1:17" s="1" customFormat="1" ht="15" thickBot="1">
      <c r="A124" s="9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</row>
    <row r="125" spans="1:17" s="1" customFormat="1" ht="15" thickBot="1">
      <c r="A125" s="10" t="s">
        <v>3</v>
      </c>
      <c r="B125" s="4" t="s">
        <v>11</v>
      </c>
      <c r="C125" s="4" t="s">
        <v>39</v>
      </c>
      <c r="D125" s="4" t="s">
        <v>40</v>
      </c>
      <c r="E125" s="4" t="s">
        <v>12</v>
      </c>
      <c r="F125" s="4" t="s">
        <v>13</v>
      </c>
      <c r="G125" s="4" t="s">
        <v>14</v>
      </c>
      <c r="H125" s="4" t="s">
        <v>15</v>
      </c>
      <c r="I125" s="4" t="s">
        <v>16</v>
      </c>
      <c r="J125" s="4" t="s">
        <v>17</v>
      </c>
      <c r="K125" s="4" t="s">
        <v>18</v>
      </c>
      <c r="L125" s="4" t="s">
        <v>19</v>
      </c>
      <c r="M125" s="4" t="s">
        <v>20</v>
      </c>
      <c r="N125" s="4" t="s">
        <v>21</v>
      </c>
      <c r="O125" s="4" t="s">
        <v>22</v>
      </c>
      <c r="P125" s="4" t="s">
        <v>23</v>
      </c>
      <c r="Q125" s="4" t="s">
        <v>24</v>
      </c>
    </row>
    <row r="126" spans="1:17" s="1" customFormat="1" ht="15" thickBot="1">
      <c r="A126" s="8"/>
      <c r="B126" s="5"/>
      <c r="C126" s="5"/>
      <c r="D126" s="5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</row>
    <row r="127" spans="1:17" s="1" customFormat="1" ht="15" thickBot="1">
      <c r="A127" s="8"/>
      <c r="B127" s="5"/>
      <c r="C127" s="5"/>
      <c r="D127" s="5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</row>
    <row r="128" spans="1:17" s="1" customFormat="1" ht="15" thickBot="1">
      <c r="A128" s="8"/>
      <c r="B128" s="5"/>
      <c r="C128" s="5"/>
      <c r="D128" s="5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</row>
    <row r="129" spans="1:17" s="1" customFormat="1" ht="15" thickBot="1">
      <c r="A129" s="8"/>
      <c r="B129" s="5"/>
      <c r="C129" s="5"/>
      <c r="D129" s="5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</row>
    <row r="130" spans="1:17" s="1" customFormat="1" ht="15" thickBot="1">
      <c r="A130" s="9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</row>
    <row r="131" spans="1:17" s="1" customFormat="1" ht="15" thickBot="1">
      <c r="A131" s="10" t="s">
        <v>11</v>
      </c>
      <c r="B131" s="4" t="s">
        <v>41</v>
      </c>
      <c r="C131" s="4" t="s">
        <v>8</v>
      </c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</row>
    <row r="132" spans="1:17" s="1" customFormat="1" ht="15" thickBot="1">
      <c r="A132" s="8"/>
      <c r="B132" s="5"/>
      <c r="C132" s="5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</row>
    <row r="133" spans="1:17" s="1" customFormat="1" ht="15" thickBot="1">
      <c r="A133" s="9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</row>
    <row r="134" spans="1:17" s="1" customFormat="1" ht="15" thickBot="1">
      <c r="A134" s="10" t="s">
        <v>3</v>
      </c>
      <c r="B134" s="4" t="s">
        <v>11</v>
      </c>
      <c r="C134" s="4" t="s">
        <v>39</v>
      </c>
      <c r="D134" s="4" t="s">
        <v>40</v>
      </c>
      <c r="E134" s="4" t="s">
        <v>12</v>
      </c>
      <c r="F134" s="4" t="s">
        <v>13</v>
      </c>
      <c r="G134" s="4" t="s">
        <v>14</v>
      </c>
      <c r="H134" s="4" t="s">
        <v>15</v>
      </c>
      <c r="I134" s="4" t="s">
        <v>16</v>
      </c>
      <c r="J134" s="4" t="s">
        <v>17</v>
      </c>
      <c r="K134" s="4" t="s">
        <v>18</v>
      </c>
      <c r="L134" s="4" t="s">
        <v>19</v>
      </c>
      <c r="M134" s="4" t="s">
        <v>20</v>
      </c>
      <c r="N134" s="4" t="s">
        <v>21</v>
      </c>
      <c r="O134" s="4" t="s">
        <v>22</v>
      </c>
      <c r="P134" s="4" t="s">
        <v>23</v>
      </c>
      <c r="Q134" s="4" t="s">
        <v>24</v>
      </c>
    </row>
    <row r="135" spans="1:17" s="1" customFormat="1" ht="15" thickBot="1">
      <c r="A135" s="8"/>
      <c r="B135" s="5"/>
      <c r="C135" s="5"/>
      <c r="D135" s="5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</row>
    <row r="136" spans="1:17" s="1" customFormat="1" ht="15" thickBot="1">
      <c r="A136" s="8"/>
      <c r="B136" s="5"/>
      <c r="C136" s="5"/>
      <c r="D136" s="5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</row>
    <row r="137" spans="1:17" s="1" customFormat="1" ht="15" thickBot="1">
      <c r="A137" s="8"/>
      <c r="B137" s="5"/>
      <c r="C137" s="5"/>
      <c r="D137" s="5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</row>
    <row r="138" spans="1:17" s="1" customFormat="1" ht="15" thickBot="1">
      <c r="A138" s="8"/>
      <c r="B138" s="5"/>
      <c r="C138" s="5"/>
      <c r="D138" s="5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</row>
    <row r="139" spans="1:17" s="1" customFormat="1" ht="15" thickBot="1">
      <c r="A139" s="9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</row>
    <row r="140" spans="1:17" s="1" customFormat="1" ht="15" thickBot="1">
      <c r="A140" s="10" t="s">
        <v>11</v>
      </c>
      <c r="B140" s="4" t="s">
        <v>41</v>
      </c>
      <c r="C140" s="4" t="s">
        <v>8</v>
      </c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</row>
    <row r="141" spans="1:17" s="1" customFormat="1" ht="15" thickBot="1">
      <c r="A141" s="8"/>
      <c r="B141" s="5"/>
      <c r="C141" s="5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</row>
    <row r="142" spans="1:17" s="1" customFormat="1" ht="15" thickBot="1">
      <c r="A142" s="9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</row>
    <row r="143" spans="1:17" s="1" customFormat="1" ht="15" thickBot="1">
      <c r="A143" s="10" t="s">
        <v>3</v>
      </c>
      <c r="B143" s="4" t="s">
        <v>11</v>
      </c>
      <c r="C143" s="4" t="s">
        <v>39</v>
      </c>
      <c r="D143" s="4" t="s">
        <v>40</v>
      </c>
      <c r="E143" s="4" t="s">
        <v>12</v>
      </c>
      <c r="F143" s="4" t="s">
        <v>13</v>
      </c>
      <c r="G143" s="4" t="s">
        <v>14</v>
      </c>
      <c r="H143" s="4" t="s">
        <v>15</v>
      </c>
      <c r="I143" s="4" t="s">
        <v>16</v>
      </c>
      <c r="J143" s="4" t="s">
        <v>17</v>
      </c>
      <c r="K143" s="4" t="s">
        <v>18</v>
      </c>
      <c r="L143" s="4" t="s">
        <v>19</v>
      </c>
      <c r="M143" s="4" t="s">
        <v>20</v>
      </c>
      <c r="N143" s="4" t="s">
        <v>21</v>
      </c>
      <c r="O143" s="4" t="s">
        <v>22</v>
      </c>
      <c r="P143" s="4" t="s">
        <v>23</v>
      </c>
      <c r="Q143" s="4" t="s">
        <v>24</v>
      </c>
    </row>
    <row r="144" spans="1:17" s="1" customFormat="1" ht="15" thickBot="1">
      <c r="A144" s="8"/>
      <c r="B144" s="5"/>
      <c r="C144" s="5"/>
      <c r="D144" s="5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</row>
    <row r="145" spans="1:17" s="1" customFormat="1" ht="15" thickBot="1">
      <c r="A145" s="8"/>
      <c r="B145" s="5"/>
      <c r="C145" s="5"/>
      <c r="D145" s="5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</row>
    <row r="146" spans="1:17" s="1" customFormat="1" ht="15" thickBot="1">
      <c r="A146" s="8"/>
      <c r="B146" s="5"/>
      <c r="C146" s="5"/>
      <c r="D146" s="5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</row>
    <row r="147" spans="1:17" s="1" customFormat="1" ht="15" thickBot="1">
      <c r="A147" s="8"/>
      <c r="B147" s="5"/>
      <c r="C147" s="5"/>
      <c r="D147" s="5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</row>
    <row r="148" spans="1:17" s="1" customFormat="1" ht="15" thickBot="1">
      <c r="A148" s="9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</row>
    <row r="149" spans="1:17" s="1" customFormat="1" ht="15" thickBot="1">
      <c r="A149" s="10" t="s">
        <v>11</v>
      </c>
      <c r="B149" s="4" t="s">
        <v>41</v>
      </c>
      <c r="C149" s="4" t="s">
        <v>8</v>
      </c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</row>
    <row r="150" spans="1:17" s="1" customFormat="1" ht="15" thickBot="1">
      <c r="A150" s="8"/>
      <c r="B150" s="5"/>
      <c r="C150" s="5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</row>
    <row r="151" spans="1:17" s="1" customFormat="1" ht="15" thickBot="1">
      <c r="A151" s="9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</row>
    <row r="152" spans="1:17" s="1" customFormat="1" ht="15" thickBot="1">
      <c r="A152" s="10" t="s">
        <v>3</v>
      </c>
      <c r="B152" s="4" t="s">
        <v>11</v>
      </c>
      <c r="C152" s="4" t="s">
        <v>39</v>
      </c>
      <c r="D152" s="4" t="s">
        <v>40</v>
      </c>
      <c r="E152" s="4" t="s">
        <v>12</v>
      </c>
      <c r="F152" s="4" t="s">
        <v>13</v>
      </c>
      <c r="G152" s="4" t="s">
        <v>14</v>
      </c>
      <c r="H152" s="4" t="s">
        <v>15</v>
      </c>
      <c r="I152" s="4" t="s">
        <v>16</v>
      </c>
      <c r="J152" s="4" t="s">
        <v>17</v>
      </c>
      <c r="K152" s="4" t="s">
        <v>18</v>
      </c>
      <c r="L152" s="4" t="s">
        <v>19</v>
      </c>
      <c r="M152" s="4" t="s">
        <v>20</v>
      </c>
      <c r="N152" s="4" t="s">
        <v>21</v>
      </c>
      <c r="O152" s="4" t="s">
        <v>22</v>
      </c>
      <c r="P152" s="4" t="s">
        <v>23</v>
      </c>
      <c r="Q152" s="4" t="s">
        <v>24</v>
      </c>
    </row>
    <row r="153" spans="1:17" s="1" customFormat="1" ht="15" thickBot="1">
      <c r="A153" s="8"/>
      <c r="B153" s="5"/>
      <c r="C153" s="5"/>
      <c r="D153" s="5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</row>
    <row r="154" spans="1:17" s="1" customFormat="1" ht="15" thickBot="1">
      <c r="A154" s="8"/>
      <c r="B154" s="5"/>
      <c r="C154" s="5"/>
      <c r="D154" s="5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</row>
    <row r="155" spans="1:17" s="1" customFormat="1" ht="15" thickBot="1">
      <c r="A155" s="8"/>
      <c r="B155" s="5"/>
      <c r="C155" s="5"/>
      <c r="D155" s="5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</row>
    <row r="156" spans="1:17" s="1" customFormat="1" ht="15" thickBot="1">
      <c r="A156" s="8"/>
      <c r="B156" s="5"/>
      <c r="C156" s="5"/>
      <c r="D156" s="5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</row>
    <row r="157" spans="1:17" s="1" customFormat="1" ht="15" thickBot="1">
      <c r="A157" s="9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</row>
    <row r="158" spans="1:17" s="1" customFormat="1" ht="15" thickBot="1">
      <c r="A158" s="10" t="s">
        <v>11</v>
      </c>
      <c r="B158" s="4" t="s">
        <v>41</v>
      </c>
      <c r="C158" s="4" t="s">
        <v>8</v>
      </c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</row>
    <row r="159" spans="1:17" s="1" customFormat="1" ht="15" thickBot="1">
      <c r="A159" s="8"/>
      <c r="B159" s="5"/>
      <c r="C159" s="5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</row>
    <row r="160" spans="1:17" s="1" customFormat="1" ht="15" thickBot="1">
      <c r="A160" s="9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</row>
    <row r="161" spans="1:17" s="1" customFormat="1" ht="15" thickBot="1">
      <c r="A161" s="10" t="s">
        <v>3</v>
      </c>
      <c r="B161" s="4" t="s">
        <v>11</v>
      </c>
      <c r="C161" s="4" t="s">
        <v>39</v>
      </c>
      <c r="D161" s="4" t="s">
        <v>40</v>
      </c>
      <c r="E161" s="4" t="s">
        <v>12</v>
      </c>
      <c r="F161" s="4" t="s">
        <v>13</v>
      </c>
      <c r="G161" s="4" t="s">
        <v>14</v>
      </c>
      <c r="H161" s="4" t="s">
        <v>15</v>
      </c>
      <c r="I161" s="4" t="s">
        <v>16</v>
      </c>
      <c r="J161" s="4" t="s">
        <v>17</v>
      </c>
      <c r="K161" s="4" t="s">
        <v>18</v>
      </c>
      <c r="L161" s="4" t="s">
        <v>19</v>
      </c>
      <c r="M161" s="4" t="s">
        <v>20</v>
      </c>
      <c r="N161" s="4" t="s">
        <v>21</v>
      </c>
      <c r="O161" s="4" t="s">
        <v>22</v>
      </c>
      <c r="P161" s="4" t="s">
        <v>23</v>
      </c>
      <c r="Q161" s="4" t="s">
        <v>24</v>
      </c>
    </row>
    <row r="162" spans="1:17" s="1" customFormat="1" ht="15" thickBot="1">
      <c r="A162" s="8"/>
      <c r="B162" s="5"/>
      <c r="C162" s="5"/>
      <c r="D162" s="5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</row>
    <row r="163" spans="1:17" s="1" customFormat="1" ht="15" thickBot="1">
      <c r="A163" s="8"/>
      <c r="B163" s="5"/>
      <c r="C163" s="5"/>
      <c r="D163" s="5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</row>
    <row r="164" spans="1:17" s="1" customFormat="1" ht="15" thickBot="1">
      <c r="A164" s="8"/>
      <c r="B164" s="5"/>
      <c r="C164" s="5"/>
      <c r="D164" s="5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</row>
    <row r="165" spans="1:17" ht="14.25" thickBot="1">
      <c r="A165" s="17"/>
      <c r="B165" s="18"/>
      <c r="C165" s="18"/>
      <c r="D165" s="18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</row>
  </sheetData>
  <sheetProtection/>
  <mergeCells count="6">
    <mergeCell ref="A1:B1"/>
    <mergeCell ref="A2:B2"/>
    <mergeCell ref="A4:B4"/>
    <mergeCell ref="A12:B12"/>
    <mergeCell ref="A16:B16"/>
    <mergeCell ref="A92:B92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165"/>
  <sheetViews>
    <sheetView zoomScalePageLayoutView="0" workbookViewId="0" topLeftCell="A1">
      <selection activeCell="A12" sqref="A12:B12"/>
    </sheetView>
  </sheetViews>
  <sheetFormatPr defaultColWidth="9.140625" defaultRowHeight="15"/>
  <cols>
    <col min="1" max="1" width="18.7109375" style="3" customWidth="1"/>
    <col min="2" max="2" width="65.7109375" style="2" customWidth="1"/>
    <col min="3" max="3" width="19.7109375" style="2" customWidth="1"/>
    <col min="4" max="4" width="18.7109375" style="2" customWidth="1"/>
    <col min="5" max="17" width="11.7109375" style="2" customWidth="1"/>
  </cols>
  <sheetData>
    <row r="1" spans="1:17" s="1" customFormat="1" ht="17.25">
      <c r="A1" s="29" t="s">
        <v>45</v>
      </c>
      <c r="B1" s="30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1" customFormat="1" ht="17.25">
      <c r="A2" s="29" t="s">
        <v>44</v>
      </c>
      <c r="B2" s="30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1" customFormat="1" ht="14.25">
      <c r="A3" s="9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s="1" customFormat="1" ht="17.25">
      <c r="A4" s="29" t="s">
        <v>0</v>
      </c>
      <c r="B4" s="30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s="1" customFormat="1" ht="15" thickBot="1">
      <c r="A5" s="9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s="1" customFormat="1" ht="15" thickBot="1">
      <c r="A6" s="10" t="s">
        <v>1</v>
      </c>
      <c r="B6" s="5" t="s">
        <v>48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s="1" customFormat="1" ht="15" thickBot="1">
      <c r="A7" s="10" t="s">
        <v>2</v>
      </c>
      <c r="B7" s="5" t="s">
        <v>66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s="1" customFormat="1" ht="15" thickBot="1">
      <c r="A8" s="9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6"/>
    </row>
    <row r="9" spans="1:17" s="1" customFormat="1" ht="15" thickBot="1">
      <c r="A9" s="10" t="s">
        <v>3</v>
      </c>
      <c r="B9" s="4" t="s">
        <v>4</v>
      </c>
      <c r="C9" s="4" t="s">
        <v>5</v>
      </c>
      <c r="D9" s="4" t="s">
        <v>6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6"/>
    </row>
    <row r="10" spans="1:17" s="1" customFormat="1" ht="15" thickBot="1">
      <c r="A10" s="8">
        <v>40416</v>
      </c>
      <c r="B10" s="5" t="s">
        <v>105</v>
      </c>
      <c r="C10" s="5" t="s">
        <v>106</v>
      </c>
      <c r="D10" s="11">
        <v>16.77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6"/>
      <c r="P10" s="6"/>
      <c r="Q10" s="6"/>
    </row>
    <row r="11" spans="1:17" s="1" customFormat="1" ht="15" thickBot="1">
      <c r="A11" s="9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s="1" customFormat="1" ht="15" thickBot="1">
      <c r="A12" s="31" t="s">
        <v>7</v>
      </c>
      <c r="B12" s="32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s="1" customFormat="1" ht="15" thickBot="1">
      <c r="A13" s="8" t="s">
        <v>38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s="1" customFormat="1" ht="14.25">
      <c r="A14" s="12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s="1" customFormat="1" ht="14.25">
      <c r="A15" s="9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s="1" customFormat="1" ht="17.25">
      <c r="A16" s="29" t="s">
        <v>42</v>
      </c>
      <c r="B16" s="3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s="1" customFormat="1" ht="17.25">
      <c r="A17" s="22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s="1" customFormat="1" ht="15" thickBot="1">
      <c r="A18" s="9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s="1" customFormat="1" ht="15" thickBot="1">
      <c r="A19" s="10" t="s">
        <v>11</v>
      </c>
      <c r="B19" s="4" t="s">
        <v>41</v>
      </c>
      <c r="C19" s="4" t="s">
        <v>8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s="1" customFormat="1" ht="15" thickBot="1">
      <c r="A20" s="8">
        <v>1</v>
      </c>
      <c r="B20" s="5" t="s">
        <v>9</v>
      </c>
      <c r="C20" s="5" t="s">
        <v>10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s="1" customFormat="1" ht="15" thickBot="1">
      <c r="A21" s="9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s="1" customFormat="1" ht="15" thickBot="1">
      <c r="A22" s="10" t="s">
        <v>3</v>
      </c>
      <c r="B22" s="4" t="s">
        <v>11</v>
      </c>
      <c r="C22" s="4" t="s">
        <v>39</v>
      </c>
      <c r="D22" s="4" t="s">
        <v>40</v>
      </c>
      <c r="E22" s="4" t="s">
        <v>12</v>
      </c>
      <c r="F22" s="4" t="s">
        <v>13</v>
      </c>
      <c r="G22" s="4" t="s">
        <v>14</v>
      </c>
      <c r="H22" s="4" t="s">
        <v>15</v>
      </c>
      <c r="I22" s="4" t="s">
        <v>16</v>
      </c>
      <c r="J22" s="4" t="s">
        <v>17</v>
      </c>
      <c r="K22" s="4" t="s">
        <v>18</v>
      </c>
      <c r="L22" s="4" t="s">
        <v>19</v>
      </c>
      <c r="M22" s="4" t="s">
        <v>20</v>
      </c>
      <c r="N22" s="4" t="s">
        <v>21</v>
      </c>
      <c r="O22" s="4" t="s">
        <v>22</v>
      </c>
      <c r="P22" s="4" t="s">
        <v>23</v>
      </c>
      <c r="Q22" s="4" t="s">
        <v>24</v>
      </c>
    </row>
    <row r="23" spans="1:17" s="1" customFormat="1" ht="15" thickBot="1">
      <c r="A23" s="8">
        <v>40416</v>
      </c>
      <c r="B23" s="5">
        <v>1</v>
      </c>
      <c r="C23" s="5" t="s">
        <v>25</v>
      </c>
      <c r="D23" s="5">
        <v>4</v>
      </c>
      <c r="E23" s="14">
        <v>15.9</v>
      </c>
      <c r="F23" s="14">
        <v>12.9</v>
      </c>
      <c r="G23" s="14">
        <v>25.7</v>
      </c>
      <c r="H23" s="14">
        <v>4.8</v>
      </c>
      <c r="I23" s="14">
        <v>0.9</v>
      </c>
      <c r="J23" s="14">
        <v>0</v>
      </c>
      <c r="K23" s="14">
        <v>0</v>
      </c>
      <c r="L23" s="14">
        <v>0</v>
      </c>
      <c r="M23" s="14">
        <v>0</v>
      </c>
      <c r="N23" s="14">
        <v>0.2</v>
      </c>
      <c r="O23" s="14">
        <v>15</v>
      </c>
      <c r="P23" s="14">
        <v>16.6</v>
      </c>
      <c r="Q23" s="14">
        <f>SUM(E23:P23)</f>
        <v>92</v>
      </c>
    </row>
    <row r="24" spans="1:17" s="1" customFormat="1" ht="15" thickBot="1">
      <c r="A24" s="8">
        <v>40416</v>
      </c>
      <c r="B24" s="5">
        <v>1</v>
      </c>
      <c r="C24" s="5" t="s">
        <v>26</v>
      </c>
      <c r="D24" s="5">
        <v>98</v>
      </c>
      <c r="E24" s="14">
        <v>30</v>
      </c>
      <c r="F24" s="14">
        <v>30</v>
      </c>
      <c r="G24" s="14">
        <v>30</v>
      </c>
      <c r="H24" s="14">
        <v>30</v>
      </c>
      <c r="I24" s="14">
        <v>30</v>
      </c>
      <c r="J24" s="14">
        <v>30</v>
      </c>
      <c r="K24" s="14">
        <v>30</v>
      </c>
      <c r="L24" s="14">
        <v>30</v>
      </c>
      <c r="M24" s="14">
        <v>30</v>
      </c>
      <c r="N24" s="14">
        <v>30</v>
      </c>
      <c r="O24" s="14">
        <v>30</v>
      </c>
      <c r="P24" s="14">
        <v>30</v>
      </c>
      <c r="Q24" s="14">
        <v>30</v>
      </c>
    </row>
    <row r="25" spans="1:17" s="1" customFormat="1" ht="15" thickBot="1">
      <c r="A25" s="8"/>
      <c r="B25" s="5"/>
      <c r="C25" s="5"/>
      <c r="D25" s="5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1:17" s="1" customFormat="1" ht="15" thickBot="1">
      <c r="A26" s="8"/>
      <c r="B26" s="5"/>
      <c r="C26" s="5"/>
      <c r="D26" s="5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1:17" s="1" customFormat="1" ht="15" thickBot="1">
      <c r="A27" s="9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s="1" customFormat="1" ht="15" thickBot="1">
      <c r="A28" s="10" t="s">
        <v>11</v>
      </c>
      <c r="B28" s="4" t="s">
        <v>41</v>
      </c>
      <c r="C28" s="4" t="s">
        <v>8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s="1" customFormat="1" ht="15" thickBot="1">
      <c r="A29" s="8">
        <v>2</v>
      </c>
      <c r="B29" s="5" t="s">
        <v>27</v>
      </c>
      <c r="C29" s="5" t="s">
        <v>46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s="1" customFormat="1" ht="15" thickBot="1">
      <c r="A30" s="9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s="1" customFormat="1" ht="15" thickBot="1">
      <c r="A31" s="10" t="s">
        <v>3</v>
      </c>
      <c r="B31" s="4" t="s">
        <v>11</v>
      </c>
      <c r="C31" s="4" t="s">
        <v>39</v>
      </c>
      <c r="D31" s="4" t="s">
        <v>40</v>
      </c>
      <c r="E31" s="4" t="s">
        <v>12</v>
      </c>
      <c r="F31" s="4" t="s">
        <v>13</v>
      </c>
      <c r="G31" s="4" t="s">
        <v>14</v>
      </c>
      <c r="H31" s="4" t="s">
        <v>15</v>
      </c>
      <c r="I31" s="4" t="s">
        <v>16</v>
      </c>
      <c r="J31" s="4" t="s">
        <v>17</v>
      </c>
      <c r="K31" s="4" t="s">
        <v>18</v>
      </c>
      <c r="L31" s="4" t="s">
        <v>19</v>
      </c>
      <c r="M31" s="4" t="s">
        <v>20</v>
      </c>
      <c r="N31" s="4" t="s">
        <v>21</v>
      </c>
      <c r="O31" s="4" t="s">
        <v>22</v>
      </c>
      <c r="P31" s="4" t="s">
        <v>23</v>
      </c>
      <c r="Q31" s="4" t="s">
        <v>24</v>
      </c>
    </row>
    <row r="32" spans="1:17" s="1" customFormat="1" ht="15.75" thickBot="1">
      <c r="A32" s="8">
        <v>40416</v>
      </c>
      <c r="B32" s="5">
        <v>2</v>
      </c>
      <c r="C32" s="5" t="s">
        <v>47</v>
      </c>
      <c r="D32" s="5">
        <v>5</v>
      </c>
      <c r="E32" s="26">
        <f>76/30</f>
        <v>2.533333333333333</v>
      </c>
      <c r="F32" s="26">
        <f>57/30</f>
        <v>1.9</v>
      </c>
      <c r="G32" s="26">
        <f>92/30</f>
        <v>3.066666666666667</v>
      </c>
      <c r="H32" s="26">
        <f>44/30</f>
        <v>1.4666666666666666</v>
      </c>
      <c r="I32" s="26">
        <f>9/30</f>
        <v>0.3</v>
      </c>
      <c r="J32" s="26">
        <v>0</v>
      </c>
      <c r="K32" s="26">
        <v>0</v>
      </c>
      <c r="L32" s="26">
        <v>0</v>
      </c>
      <c r="M32" s="26">
        <v>0</v>
      </c>
      <c r="N32" s="26">
        <f>2/30</f>
        <v>0.06666666666666667</v>
      </c>
      <c r="O32" s="26">
        <f>34/30</f>
        <v>1.1333333333333333</v>
      </c>
      <c r="P32" s="26">
        <f>77/30</f>
        <v>2.566666666666667</v>
      </c>
      <c r="Q32" s="14">
        <f>SUM(E32:P32)</f>
        <v>13.033333333333333</v>
      </c>
    </row>
    <row r="33" spans="1:17" s="1" customFormat="1" ht="15" thickBot="1">
      <c r="A33" s="8">
        <v>40416</v>
      </c>
      <c r="B33" s="5">
        <v>2</v>
      </c>
      <c r="C33" s="5" t="s">
        <v>26</v>
      </c>
      <c r="D33" s="5">
        <v>98</v>
      </c>
      <c r="E33" s="14">
        <v>30</v>
      </c>
      <c r="F33" s="14">
        <v>30</v>
      </c>
      <c r="G33" s="14">
        <v>30</v>
      </c>
      <c r="H33" s="14">
        <v>30</v>
      </c>
      <c r="I33" s="14">
        <v>30</v>
      </c>
      <c r="J33" s="14">
        <v>30</v>
      </c>
      <c r="K33" s="14">
        <v>30</v>
      </c>
      <c r="L33" s="14">
        <v>30</v>
      </c>
      <c r="M33" s="14">
        <v>30</v>
      </c>
      <c r="N33" s="14">
        <v>30</v>
      </c>
      <c r="O33" s="14">
        <v>30</v>
      </c>
      <c r="P33" s="14">
        <v>30</v>
      </c>
      <c r="Q33" s="14">
        <v>30</v>
      </c>
    </row>
    <row r="34" spans="1:17" s="1" customFormat="1" ht="15" thickBot="1">
      <c r="A34" s="8"/>
      <c r="B34" s="5"/>
      <c r="C34" s="5"/>
      <c r="D34" s="5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spans="1:17" s="1" customFormat="1" ht="15" thickBot="1">
      <c r="A35" s="8"/>
      <c r="B35" s="5"/>
      <c r="C35" s="5"/>
      <c r="D35" s="5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1:17" s="1" customFormat="1" ht="15" thickBot="1">
      <c r="A36" s="9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s="1" customFormat="1" ht="15" thickBot="1">
      <c r="A37" s="10" t="s">
        <v>11</v>
      </c>
      <c r="B37" s="4" t="s">
        <v>41</v>
      </c>
      <c r="C37" s="4" t="s">
        <v>8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s="1" customFormat="1" ht="15" thickBot="1">
      <c r="A38" s="8">
        <v>3</v>
      </c>
      <c r="B38" s="5" t="s">
        <v>28</v>
      </c>
      <c r="C38" s="5" t="s">
        <v>29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s="1" customFormat="1" ht="15" thickBot="1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s="1" customFormat="1" ht="15" thickBot="1">
      <c r="A40" s="10" t="s">
        <v>3</v>
      </c>
      <c r="B40" s="4" t="s">
        <v>11</v>
      </c>
      <c r="C40" s="4" t="s">
        <v>39</v>
      </c>
      <c r="D40" s="4" t="s">
        <v>40</v>
      </c>
      <c r="E40" s="4" t="s">
        <v>12</v>
      </c>
      <c r="F40" s="4" t="s">
        <v>13</v>
      </c>
      <c r="G40" s="4" t="s">
        <v>14</v>
      </c>
      <c r="H40" s="4" t="s">
        <v>15</v>
      </c>
      <c r="I40" s="4" t="s">
        <v>16</v>
      </c>
      <c r="J40" s="4" t="s">
        <v>17</v>
      </c>
      <c r="K40" s="4" t="s">
        <v>18</v>
      </c>
      <c r="L40" s="4" t="s">
        <v>19</v>
      </c>
      <c r="M40" s="4" t="s">
        <v>20</v>
      </c>
      <c r="N40" s="4" t="s">
        <v>21</v>
      </c>
      <c r="O40" s="4" t="s">
        <v>22</v>
      </c>
      <c r="P40" s="4" t="s">
        <v>23</v>
      </c>
      <c r="Q40" s="4" t="s">
        <v>24</v>
      </c>
    </row>
    <row r="41" spans="1:17" s="1" customFormat="1" ht="15" thickBot="1">
      <c r="A41" s="8">
        <v>40416</v>
      </c>
      <c r="B41" s="5">
        <v>3</v>
      </c>
      <c r="C41" s="5" t="s">
        <v>30</v>
      </c>
      <c r="D41" s="5">
        <v>1</v>
      </c>
      <c r="E41" s="14">
        <v>21.1</v>
      </c>
      <c r="F41" s="14">
        <v>23</v>
      </c>
      <c r="G41" s="14">
        <v>26.9</v>
      </c>
      <c r="H41" s="14">
        <v>33</v>
      </c>
      <c r="I41" s="14">
        <v>39.3</v>
      </c>
      <c r="J41" s="14">
        <v>42.4</v>
      </c>
      <c r="K41" s="14">
        <v>43.8</v>
      </c>
      <c r="L41" s="14">
        <v>43</v>
      </c>
      <c r="M41" s="14">
        <v>40.7</v>
      </c>
      <c r="N41" s="14">
        <v>36.2</v>
      </c>
      <c r="O41" s="14">
        <v>29.3</v>
      </c>
      <c r="P41" s="14">
        <v>23.5</v>
      </c>
      <c r="Q41" s="14">
        <f>AVERAGE(E41:P41)</f>
        <v>33.516666666666666</v>
      </c>
    </row>
    <row r="42" spans="1:17" s="1" customFormat="1" ht="15" thickBot="1">
      <c r="A42" s="8">
        <v>40416</v>
      </c>
      <c r="B42" s="5">
        <v>3</v>
      </c>
      <c r="C42" s="5" t="s">
        <v>26</v>
      </c>
      <c r="D42" s="5">
        <v>98</v>
      </c>
      <c r="E42" s="14">
        <v>30</v>
      </c>
      <c r="F42" s="14">
        <v>30</v>
      </c>
      <c r="G42" s="14">
        <v>30</v>
      </c>
      <c r="H42" s="14">
        <v>30</v>
      </c>
      <c r="I42" s="14">
        <v>30</v>
      </c>
      <c r="J42" s="14">
        <v>30</v>
      </c>
      <c r="K42" s="14">
        <v>30</v>
      </c>
      <c r="L42" s="14">
        <v>30</v>
      </c>
      <c r="M42" s="14">
        <v>30</v>
      </c>
      <c r="N42" s="14">
        <v>30</v>
      </c>
      <c r="O42" s="14">
        <v>30</v>
      </c>
      <c r="P42" s="14">
        <v>30</v>
      </c>
      <c r="Q42" s="14">
        <v>30</v>
      </c>
    </row>
    <row r="43" spans="1:17" s="1" customFormat="1" ht="15" thickBot="1">
      <c r="A43" s="8"/>
      <c r="B43" s="5"/>
      <c r="C43" s="5"/>
      <c r="D43" s="5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1:17" s="1" customFormat="1" ht="15" thickBot="1">
      <c r="A44" s="8"/>
      <c r="B44" s="5"/>
      <c r="C44" s="5"/>
      <c r="D44" s="5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1:17" s="1" customFormat="1" ht="15" thickBot="1">
      <c r="A45" s="9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17" s="1" customFormat="1" ht="15" thickBot="1">
      <c r="A46" s="10" t="s">
        <v>11</v>
      </c>
      <c r="B46" s="4" t="s">
        <v>41</v>
      </c>
      <c r="C46" s="4" t="s">
        <v>8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 s="1" customFormat="1" ht="15" thickBot="1">
      <c r="A47" s="8">
        <v>4</v>
      </c>
      <c r="B47" s="5" t="s">
        <v>31</v>
      </c>
      <c r="C47" s="5" t="s">
        <v>29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7" s="1" customFormat="1" ht="15" thickBot="1">
      <c r="A48" s="9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1:17" s="1" customFormat="1" ht="15" thickBot="1">
      <c r="A49" s="10" t="s">
        <v>3</v>
      </c>
      <c r="B49" s="4" t="s">
        <v>11</v>
      </c>
      <c r="C49" s="4" t="s">
        <v>39</v>
      </c>
      <c r="D49" s="4" t="s">
        <v>40</v>
      </c>
      <c r="E49" s="4" t="s">
        <v>12</v>
      </c>
      <c r="F49" s="4" t="s">
        <v>13</v>
      </c>
      <c r="G49" s="4" t="s">
        <v>14</v>
      </c>
      <c r="H49" s="4" t="s">
        <v>15</v>
      </c>
      <c r="I49" s="4" t="s">
        <v>16</v>
      </c>
      <c r="J49" s="4" t="s">
        <v>17</v>
      </c>
      <c r="K49" s="4" t="s">
        <v>18</v>
      </c>
      <c r="L49" s="4" t="s">
        <v>19</v>
      </c>
      <c r="M49" s="4" t="s">
        <v>20</v>
      </c>
      <c r="N49" s="4" t="s">
        <v>21</v>
      </c>
      <c r="O49" s="4" t="s">
        <v>22</v>
      </c>
      <c r="P49" s="4" t="s">
        <v>23</v>
      </c>
      <c r="Q49" s="4" t="s">
        <v>24</v>
      </c>
    </row>
    <row r="50" spans="1:17" s="1" customFormat="1" ht="15" thickBot="1">
      <c r="A50" s="8">
        <v>40416</v>
      </c>
      <c r="B50" s="5">
        <v>4</v>
      </c>
      <c r="C50" s="5" t="s">
        <v>30</v>
      </c>
      <c r="D50" s="5">
        <v>1</v>
      </c>
      <c r="E50" s="14">
        <v>10.2</v>
      </c>
      <c r="F50" s="14">
        <v>11.8</v>
      </c>
      <c r="G50" s="14">
        <v>15</v>
      </c>
      <c r="H50" s="14">
        <v>19.8</v>
      </c>
      <c r="I50" s="14">
        <v>24.9</v>
      </c>
      <c r="J50" s="14">
        <v>27.7</v>
      </c>
      <c r="K50" s="14">
        <v>29.1</v>
      </c>
      <c r="L50" s="14">
        <v>28.9</v>
      </c>
      <c r="M50" s="14">
        <v>25.7</v>
      </c>
      <c r="N50" s="14">
        <v>22.1</v>
      </c>
      <c r="O50" s="14">
        <v>17.1</v>
      </c>
      <c r="P50" s="14">
        <v>12.4</v>
      </c>
      <c r="Q50" s="14">
        <f>AVERAGE(E50:P50)</f>
        <v>20.391666666666666</v>
      </c>
    </row>
    <row r="51" spans="1:17" s="1" customFormat="1" ht="15" thickBot="1">
      <c r="A51" s="8">
        <v>40416</v>
      </c>
      <c r="B51" s="5">
        <v>4</v>
      </c>
      <c r="C51" s="5" t="s">
        <v>26</v>
      </c>
      <c r="D51" s="5">
        <v>98</v>
      </c>
      <c r="E51" s="14">
        <v>30</v>
      </c>
      <c r="F51" s="14">
        <v>30</v>
      </c>
      <c r="G51" s="14">
        <v>30</v>
      </c>
      <c r="H51" s="14">
        <v>30</v>
      </c>
      <c r="I51" s="14">
        <v>30</v>
      </c>
      <c r="J51" s="14">
        <v>30</v>
      </c>
      <c r="K51" s="14">
        <v>30</v>
      </c>
      <c r="L51" s="14">
        <v>30</v>
      </c>
      <c r="M51" s="14">
        <v>30</v>
      </c>
      <c r="N51" s="14">
        <v>30</v>
      </c>
      <c r="O51" s="14">
        <v>30</v>
      </c>
      <c r="P51" s="14">
        <v>30</v>
      </c>
      <c r="Q51" s="14">
        <v>30</v>
      </c>
    </row>
    <row r="52" spans="1:17" s="1" customFormat="1" ht="15" thickBot="1">
      <c r="A52" s="8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s="1" customFormat="1" ht="15" thickBot="1">
      <c r="A53" s="8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17" s="1" customFormat="1" ht="15" thickBot="1">
      <c r="A54" s="9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1:17" s="1" customFormat="1" ht="15" thickBot="1">
      <c r="A55" s="10" t="s">
        <v>11</v>
      </c>
      <c r="B55" s="4" t="s">
        <v>41</v>
      </c>
      <c r="C55" s="4" t="s">
        <v>8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</row>
    <row r="56" spans="1:17" s="1" customFormat="1" ht="15" thickBot="1">
      <c r="A56" s="8">
        <v>5</v>
      </c>
      <c r="B56" s="5" t="s">
        <v>32</v>
      </c>
      <c r="C56" s="5" t="s">
        <v>29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1:17" s="1" customFormat="1" ht="15" thickBot="1">
      <c r="A57" s="9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</row>
    <row r="58" spans="1:17" s="1" customFormat="1" ht="15" thickBot="1">
      <c r="A58" s="10" t="s">
        <v>3</v>
      </c>
      <c r="B58" s="4" t="s">
        <v>11</v>
      </c>
      <c r="C58" s="4" t="s">
        <v>39</v>
      </c>
      <c r="D58" s="4" t="s">
        <v>40</v>
      </c>
      <c r="E58" s="4" t="s">
        <v>12</v>
      </c>
      <c r="F58" s="4" t="s">
        <v>13</v>
      </c>
      <c r="G58" s="4" t="s">
        <v>14</v>
      </c>
      <c r="H58" s="4" t="s">
        <v>15</v>
      </c>
      <c r="I58" s="4" t="s">
        <v>16</v>
      </c>
      <c r="J58" s="4" t="s">
        <v>17</v>
      </c>
      <c r="K58" s="4" t="s">
        <v>18</v>
      </c>
      <c r="L58" s="4" t="s">
        <v>19</v>
      </c>
      <c r="M58" s="4" t="s">
        <v>20</v>
      </c>
      <c r="N58" s="4" t="s">
        <v>21</v>
      </c>
      <c r="O58" s="4" t="s">
        <v>22</v>
      </c>
      <c r="P58" s="4" t="s">
        <v>23</v>
      </c>
      <c r="Q58" s="4" t="s">
        <v>24</v>
      </c>
    </row>
    <row r="59" spans="1:17" s="1" customFormat="1" ht="15" thickBot="1">
      <c r="A59" s="8">
        <v>40416</v>
      </c>
      <c r="B59" s="5">
        <v>5</v>
      </c>
      <c r="C59" s="5" t="s">
        <v>30</v>
      </c>
      <c r="D59" s="5">
        <v>1</v>
      </c>
      <c r="E59" s="14">
        <v>15.4</v>
      </c>
      <c r="F59" s="14">
        <v>17</v>
      </c>
      <c r="G59" s="14">
        <v>20.5</v>
      </c>
      <c r="H59" s="14">
        <v>26</v>
      </c>
      <c r="I59" s="14">
        <v>31.8</v>
      </c>
      <c r="J59" s="14">
        <v>34.9</v>
      </c>
      <c r="K59" s="14">
        <v>36.1</v>
      </c>
      <c r="L59" s="14">
        <v>35.4</v>
      </c>
      <c r="M59" s="14">
        <v>32.6</v>
      </c>
      <c r="N59" s="14">
        <v>28.6</v>
      </c>
      <c r="O59" s="14">
        <v>22.8</v>
      </c>
      <c r="P59" s="14">
        <v>17.6</v>
      </c>
      <c r="Q59" s="14">
        <f>AVERAGE(E59:P59)</f>
        <v>26.558333333333337</v>
      </c>
    </row>
    <row r="60" spans="1:17" s="1" customFormat="1" ht="15" thickBot="1">
      <c r="A60" s="8">
        <v>40416</v>
      </c>
      <c r="B60" s="5">
        <v>5</v>
      </c>
      <c r="C60" s="5" t="s">
        <v>26</v>
      </c>
      <c r="D60" s="5">
        <v>98</v>
      </c>
      <c r="E60" s="14">
        <v>30</v>
      </c>
      <c r="F60" s="14">
        <v>30</v>
      </c>
      <c r="G60" s="14">
        <v>30</v>
      </c>
      <c r="H60" s="14">
        <v>30</v>
      </c>
      <c r="I60" s="14">
        <v>30</v>
      </c>
      <c r="J60" s="14">
        <v>30</v>
      </c>
      <c r="K60" s="14">
        <v>30</v>
      </c>
      <c r="L60" s="14">
        <v>30</v>
      </c>
      <c r="M60" s="14">
        <v>30</v>
      </c>
      <c r="N60" s="14">
        <v>30</v>
      </c>
      <c r="O60" s="14">
        <v>30</v>
      </c>
      <c r="P60" s="14">
        <v>30</v>
      </c>
      <c r="Q60" s="14">
        <v>30</v>
      </c>
    </row>
    <row r="61" spans="1:17" s="1" customFormat="1" ht="15" thickBot="1">
      <c r="A61" s="8"/>
      <c r="B61" s="5"/>
      <c r="C61" s="5"/>
      <c r="D61" s="5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</row>
    <row r="62" spans="1:17" s="1" customFormat="1" ht="15" thickBot="1">
      <c r="A62" s="8"/>
      <c r="B62" s="5"/>
      <c r="C62" s="5"/>
      <c r="D62" s="5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 spans="1:17" s="1" customFormat="1" ht="15" thickBot="1">
      <c r="A63" s="9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</row>
    <row r="64" spans="1:17" s="1" customFormat="1" ht="15" thickBot="1">
      <c r="A64" s="10" t="s">
        <v>11</v>
      </c>
      <c r="B64" s="4" t="s">
        <v>41</v>
      </c>
      <c r="C64" s="4" t="s">
        <v>8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</row>
    <row r="65" spans="1:17" s="1" customFormat="1" ht="15" thickBot="1">
      <c r="A65" s="8">
        <v>6</v>
      </c>
      <c r="B65" s="5" t="s">
        <v>33</v>
      </c>
      <c r="C65" s="5" t="s">
        <v>34</v>
      </c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</row>
    <row r="66" spans="1:17" s="1" customFormat="1" ht="15" thickBot="1">
      <c r="A66" s="9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</row>
    <row r="67" spans="1:17" s="1" customFormat="1" ht="15" thickBot="1">
      <c r="A67" s="10" t="s">
        <v>3</v>
      </c>
      <c r="B67" s="4" t="s">
        <v>11</v>
      </c>
      <c r="C67" s="4" t="s">
        <v>39</v>
      </c>
      <c r="D67" s="4" t="s">
        <v>40</v>
      </c>
      <c r="E67" s="4" t="s">
        <v>12</v>
      </c>
      <c r="F67" s="4" t="s">
        <v>13</v>
      </c>
      <c r="G67" s="4" t="s">
        <v>14</v>
      </c>
      <c r="H67" s="4" t="s">
        <v>15</v>
      </c>
      <c r="I67" s="4" t="s">
        <v>16</v>
      </c>
      <c r="J67" s="4" t="s">
        <v>17</v>
      </c>
      <c r="K67" s="4" t="s">
        <v>18</v>
      </c>
      <c r="L67" s="4" t="s">
        <v>19</v>
      </c>
      <c r="M67" s="4" t="s">
        <v>20</v>
      </c>
      <c r="N67" s="4" t="s">
        <v>21</v>
      </c>
      <c r="O67" s="4" t="s">
        <v>22</v>
      </c>
      <c r="P67" s="4" t="s">
        <v>23</v>
      </c>
      <c r="Q67" s="4" t="s">
        <v>24</v>
      </c>
    </row>
    <row r="68" spans="1:17" s="1" customFormat="1" ht="15" thickBot="1">
      <c r="A68" s="8">
        <v>40416</v>
      </c>
      <c r="B68" s="5">
        <v>6</v>
      </c>
      <c r="C68" s="5" t="s">
        <v>30</v>
      </c>
      <c r="D68" s="5">
        <v>1</v>
      </c>
      <c r="E68" s="14">
        <v>1018.4</v>
      </c>
      <c r="F68" s="14">
        <v>1016.3</v>
      </c>
      <c r="G68" s="14">
        <v>1013.3</v>
      </c>
      <c r="H68" s="14">
        <v>1010</v>
      </c>
      <c r="I68" s="14">
        <v>1005.7</v>
      </c>
      <c r="J68" s="14">
        <v>1000.1</v>
      </c>
      <c r="K68" s="14">
        <v>997</v>
      </c>
      <c r="L68" s="14">
        <v>998.8</v>
      </c>
      <c r="M68" s="14">
        <v>1004.4</v>
      </c>
      <c r="N68" s="14">
        <v>1011.2</v>
      </c>
      <c r="O68" s="14">
        <v>1015.6</v>
      </c>
      <c r="P68" s="14">
        <v>1018.2</v>
      </c>
      <c r="Q68" s="14">
        <f>AVERAGE(E68:P68)</f>
        <v>1009.0833333333335</v>
      </c>
    </row>
    <row r="69" spans="1:17" s="1" customFormat="1" ht="15" thickBot="1">
      <c r="A69" s="8">
        <v>40416</v>
      </c>
      <c r="B69" s="5">
        <v>6</v>
      </c>
      <c r="C69" s="5" t="s">
        <v>26</v>
      </c>
      <c r="D69" s="5">
        <v>98</v>
      </c>
      <c r="E69" s="14">
        <v>30</v>
      </c>
      <c r="F69" s="14">
        <v>30</v>
      </c>
      <c r="G69" s="14">
        <v>30</v>
      </c>
      <c r="H69" s="14">
        <v>30</v>
      </c>
      <c r="I69" s="14">
        <v>30</v>
      </c>
      <c r="J69" s="14">
        <v>30</v>
      </c>
      <c r="K69" s="14">
        <v>30</v>
      </c>
      <c r="L69" s="14">
        <v>30</v>
      </c>
      <c r="M69" s="14">
        <v>30</v>
      </c>
      <c r="N69" s="14">
        <v>30</v>
      </c>
      <c r="O69" s="14">
        <v>30</v>
      </c>
      <c r="P69" s="14">
        <v>30</v>
      </c>
      <c r="Q69" s="14">
        <v>30</v>
      </c>
    </row>
    <row r="70" spans="1:17" s="1" customFormat="1" ht="15" thickBot="1">
      <c r="A70" s="8"/>
      <c r="B70" s="5"/>
      <c r="C70" s="5"/>
      <c r="D70" s="5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</row>
    <row r="71" spans="1:17" s="1" customFormat="1" ht="15" thickBot="1">
      <c r="A71" s="8"/>
      <c r="B71" s="5"/>
      <c r="C71" s="5"/>
      <c r="D71" s="5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2" spans="1:17" s="1" customFormat="1" ht="15" thickBot="1">
      <c r="A72" s="9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</row>
    <row r="73" spans="1:17" s="1" customFormat="1" ht="15" thickBot="1">
      <c r="A73" s="10" t="s">
        <v>11</v>
      </c>
      <c r="B73" s="4" t="s">
        <v>41</v>
      </c>
      <c r="C73" s="4" t="s">
        <v>8</v>
      </c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</row>
    <row r="74" spans="1:17" s="1" customFormat="1" ht="15" thickBot="1">
      <c r="A74" s="8">
        <v>7</v>
      </c>
      <c r="B74" s="5" t="s">
        <v>35</v>
      </c>
      <c r="C74" s="5" t="s">
        <v>34</v>
      </c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</row>
    <row r="75" spans="1:17" s="1" customFormat="1" ht="15" thickBot="1">
      <c r="A75" s="9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</row>
    <row r="76" spans="1:17" s="1" customFormat="1" ht="15" thickBot="1">
      <c r="A76" s="10" t="s">
        <v>3</v>
      </c>
      <c r="B76" s="4" t="s">
        <v>11</v>
      </c>
      <c r="C76" s="4" t="s">
        <v>39</v>
      </c>
      <c r="D76" s="4" t="s">
        <v>40</v>
      </c>
      <c r="E76" s="4" t="s">
        <v>12</v>
      </c>
      <c r="F76" s="4" t="s">
        <v>13</v>
      </c>
      <c r="G76" s="4" t="s">
        <v>14</v>
      </c>
      <c r="H76" s="4" t="s">
        <v>15</v>
      </c>
      <c r="I76" s="4" t="s">
        <v>16</v>
      </c>
      <c r="J76" s="4" t="s">
        <v>17</v>
      </c>
      <c r="K76" s="4" t="s">
        <v>18</v>
      </c>
      <c r="L76" s="4" t="s">
        <v>19</v>
      </c>
      <c r="M76" s="4" t="s">
        <v>20</v>
      </c>
      <c r="N76" s="4" t="s">
        <v>21</v>
      </c>
      <c r="O76" s="4" t="s">
        <v>22</v>
      </c>
      <c r="P76" s="4" t="s">
        <v>23</v>
      </c>
      <c r="Q76" s="4" t="s">
        <v>24</v>
      </c>
    </row>
    <row r="77" spans="1:17" s="1" customFormat="1" ht="15" thickBot="1">
      <c r="A77" s="8">
        <v>40416</v>
      </c>
      <c r="B77" s="5">
        <v>7</v>
      </c>
      <c r="C77" s="5" t="s">
        <v>30</v>
      </c>
      <c r="D77" s="5">
        <v>1</v>
      </c>
      <c r="E77" s="15">
        <v>12</v>
      </c>
      <c r="F77" s="15">
        <v>12.5</v>
      </c>
      <c r="G77" s="15">
        <v>13.4</v>
      </c>
      <c r="H77" s="15">
        <v>15.2</v>
      </c>
      <c r="I77" s="15">
        <v>16.4</v>
      </c>
      <c r="J77" s="15">
        <v>16.4</v>
      </c>
      <c r="K77" s="15">
        <v>19.7</v>
      </c>
      <c r="L77" s="15">
        <v>24.7</v>
      </c>
      <c r="M77" s="15">
        <v>23.8</v>
      </c>
      <c r="N77" s="15">
        <v>22.3</v>
      </c>
      <c r="O77" s="15">
        <v>17.3</v>
      </c>
      <c r="P77" s="15">
        <v>13.7</v>
      </c>
      <c r="Q77" s="15">
        <f>AVERAGE(E77:P77)</f>
        <v>17.283333333333335</v>
      </c>
    </row>
    <row r="78" spans="1:17" s="1" customFormat="1" ht="15" thickBot="1">
      <c r="A78" s="8">
        <v>40416</v>
      </c>
      <c r="B78" s="5">
        <v>7</v>
      </c>
      <c r="C78" s="5" t="s">
        <v>26</v>
      </c>
      <c r="D78" s="5">
        <v>98</v>
      </c>
      <c r="E78" s="15">
        <v>30</v>
      </c>
      <c r="F78" s="15">
        <v>30</v>
      </c>
      <c r="G78" s="15">
        <v>30</v>
      </c>
      <c r="H78" s="15">
        <v>30</v>
      </c>
      <c r="I78" s="15">
        <v>30</v>
      </c>
      <c r="J78" s="15">
        <v>30</v>
      </c>
      <c r="K78" s="15">
        <v>30</v>
      </c>
      <c r="L78" s="15">
        <v>30</v>
      </c>
      <c r="M78" s="15">
        <v>30</v>
      </c>
      <c r="N78" s="15">
        <v>30</v>
      </c>
      <c r="O78" s="15">
        <v>30</v>
      </c>
      <c r="P78" s="15">
        <v>30</v>
      </c>
      <c r="Q78" s="15">
        <v>30</v>
      </c>
    </row>
    <row r="79" spans="1:17" s="1" customFormat="1" ht="15" thickBot="1">
      <c r="A79" s="8"/>
      <c r="B79" s="5"/>
      <c r="C79" s="5"/>
      <c r="D79" s="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1:17" s="1" customFormat="1" ht="15" thickBot="1">
      <c r="A80" s="8"/>
      <c r="B80" s="5"/>
      <c r="C80" s="5"/>
      <c r="D80" s="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1:17" s="1" customFormat="1" ht="15" thickBot="1">
      <c r="A81" s="9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</row>
    <row r="82" spans="1:17" s="1" customFormat="1" ht="15" thickBot="1">
      <c r="A82" s="10" t="s">
        <v>11</v>
      </c>
      <c r="B82" s="4" t="s">
        <v>41</v>
      </c>
      <c r="C82" s="4" t="s">
        <v>8</v>
      </c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</row>
    <row r="83" spans="1:17" s="1" customFormat="1" ht="15" thickBot="1">
      <c r="A83" s="8">
        <v>8</v>
      </c>
      <c r="B83" s="5" t="s">
        <v>36</v>
      </c>
      <c r="C83" s="5" t="s">
        <v>37</v>
      </c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</row>
    <row r="84" spans="1:17" s="1" customFormat="1" ht="15" thickBot="1">
      <c r="A84" s="9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</row>
    <row r="85" spans="1:17" s="1" customFormat="1" ht="15" thickBot="1">
      <c r="A85" s="10" t="s">
        <v>3</v>
      </c>
      <c r="B85" s="4" t="s">
        <v>11</v>
      </c>
      <c r="C85" s="4" t="s">
        <v>39</v>
      </c>
      <c r="D85" s="4" t="s">
        <v>40</v>
      </c>
      <c r="E85" s="4" t="s">
        <v>12</v>
      </c>
      <c r="F85" s="4" t="s">
        <v>13</v>
      </c>
      <c r="G85" s="4" t="s">
        <v>14</v>
      </c>
      <c r="H85" s="4" t="s">
        <v>15</v>
      </c>
      <c r="I85" s="4" t="s">
        <v>16</v>
      </c>
      <c r="J85" s="4" t="s">
        <v>17</v>
      </c>
      <c r="K85" s="4" t="s">
        <v>18</v>
      </c>
      <c r="L85" s="4" t="s">
        <v>19</v>
      </c>
      <c r="M85" s="4" t="s">
        <v>20</v>
      </c>
      <c r="N85" s="4" t="s">
        <v>21</v>
      </c>
      <c r="O85" s="4" t="s">
        <v>22</v>
      </c>
      <c r="P85" s="4" t="s">
        <v>23</v>
      </c>
      <c r="Q85" s="4" t="s">
        <v>24</v>
      </c>
    </row>
    <row r="86" spans="1:17" s="1" customFormat="1" ht="15" thickBot="1">
      <c r="A86" s="8"/>
      <c r="B86" s="5">
        <v>8</v>
      </c>
      <c r="C86" s="5" t="s">
        <v>25</v>
      </c>
      <c r="D86" s="5">
        <v>4</v>
      </c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</row>
    <row r="87" spans="1:17" s="1" customFormat="1" ht="15" thickBot="1">
      <c r="A87" s="8"/>
      <c r="B87" s="5"/>
      <c r="C87" s="5"/>
      <c r="D87" s="5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</row>
    <row r="88" spans="1:17" s="1" customFormat="1" ht="15" thickBot="1">
      <c r="A88" s="8"/>
      <c r="B88" s="5"/>
      <c r="C88" s="5"/>
      <c r="D88" s="5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</row>
    <row r="89" spans="1:17" s="1" customFormat="1" ht="15" thickBot="1">
      <c r="A89" s="8"/>
      <c r="B89" s="5"/>
      <c r="C89" s="5"/>
      <c r="D89" s="5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</row>
    <row r="90" spans="1:17" s="1" customFormat="1" ht="14.25">
      <c r="A90" s="12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</row>
    <row r="91" spans="1:17" s="1" customFormat="1" ht="14.25">
      <c r="A91" s="9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</row>
    <row r="92" spans="1:17" s="1" customFormat="1" ht="17.25">
      <c r="A92" s="29" t="s">
        <v>43</v>
      </c>
      <c r="B92" s="30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</row>
    <row r="93" spans="1:17" s="1" customFormat="1" ht="14.25">
      <c r="A93" s="9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</row>
    <row r="94" spans="1:17" s="1" customFormat="1" ht="15" thickBot="1">
      <c r="A94" s="9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</row>
    <row r="95" spans="1:17" s="1" customFormat="1" ht="15" thickBot="1">
      <c r="A95" s="10" t="s">
        <v>11</v>
      </c>
      <c r="B95" s="4" t="s">
        <v>41</v>
      </c>
      <c r="C95" s="4" t="s">
        <v>8</v>
      </c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</row>
    <row r="96" spans="1:17" s="1" customFormat="1" ht="15" thickBot="1">
      <c r="A96" s="8"/>
      <c r="B96" s="5"/>
      <c r="C96" s="5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</row>
    <row r="97" spans="1:17" s="1" customFormat="1" ht="15" thickBot="1">
      <c r="A97" s="9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</row>
    <row r="98" spans="1:17" s="1" customFormat="1" ht="15" thickBot="1">
      <c r="A98" s="10" t="s">
        <v>3</v>
      </c>
      <c r="B98" s="4" t="s">
        <v>11</v>
      </c>
      <c r="C98" s="4" t="s">
        <v>39</v>
      </c>
      <c r="D98" s="4" t="s">
        <v>40</v>
      </c>
      <c r="E98" s="4" t="s">
        <v>12</v>
      </c>
      <c r="F98" s="4" t="s">
        <v>13</v>
      </c>
      <c r="G98" s="4" t="s">
        <v>14</v>
      </c>
      <c r="H98" s="4" t="s">
        <v>15</v>
      </c>
      <c r="I98" s="4" t="s">
        <v>16</v>
      </c>
      <c r="J98" s="4" t="s">
        <v>17</v>
      </c>
      <c r="K98" s="4" t="s">
        <v>18</v>
      </c>
      <c r="L98" s="4" t="s">
        <v>19</v>
      </c>
      <c r="M98" s="4" t="s">
        <v>20</v>
      </c>
      <c r="N98" s="4" t="s">
        <v>21</v>
      </c>
      <c r="O98" s="4" t="s">
        <v>22</v>
      </c>
      <c r="P98" s="4" t="s">
        <v>23</v>
      </c>
      <c r="Q98" s="4" t="s">
        <v>24</v>
      </c>
    </row>
    <row r="99" spans="1:17" s="1" customFormat="1" ht="15" thickBot="1">
      <c r="A99" s="8"/>
      <c r="B99" s="5"/>
      <c r="C99" s="5"/>
      <c r="D99" s="5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</row>
    <row r="100" spans="1:17" s="1" customFormat="1" ht="15" thickBot="1">
      <c r="A100" s="8"/>
      <c r="B100" s="5"/>
      <c r="C100" s="5"/>
      <c r="D100" s="5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</row>
    <row r="101" spans="1:17" s="1" customFormat="1" ht="15" thickBot="1">
      <c r="A101" s="8"/>
      <c r="B101" s="5"/>
      <c r="C101" s="5"/>
      <c r="D101" s="5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</row>
    <row r="102" spans="1:17" s="1" customFormat="1" ht="15" thickBot="1">
      <c r="A102" s="8"/>
      <c r="B102" s="5"/>
      <c r="C102" s="5"/>
      <c r="D102" s="5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 spans="1:17" s="1" customFormat="1" ht="15" thickBot="1">
      <c r="A103" s="9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</row>
    <row r="104" spans="1:17" s="1" customFormat="1" ht="15" thickBot="1">
      <c r="A104" s="10" t="s">
        <v>11</v>
      </c>
      <c r="B104" s="4" t="s">
        <v>41</v>
      </c>
      <c r="C104" s="4" t="s">
        <v>8</v>
      </c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</row>
    <row r="105" spans="1:17" s="1" customFormat="1" ht="15" thickBot="1">
      <c r="A105" s="8"/>
      <c r="B105" s="5"/>
      <c r="C105" s="5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</row>
    <row r="106" spans="1:17" s="1" customFormat="1" ht="15" thickBot="1">
      <c r="A106" s="9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</row>
    <row r="107" spans="1:17" s="1" customFormat="1" ht="15" thickBot="1">
      <c r="A107" s="10" t="s">
        <v>3</v>
      </c>
      <c r="B107" s="4" t="s">
        <v>11</v>
      </c>
      <c r="C107" s="4" t="s">
        <v>39</v>
      </c>
      <c r="D107" s="4" t="s">
        <v>40</v>
      </c>
      <c r="E107" s="4" t="s">
        <v>12</v>
      </c>
      <c r="F107" s="4" t="s">
        <v>13</v>
      </c>
      <c r="G107" s="4" t="s">
        <v>14</v>
      </c>
      <c r="H107" s="4" t="s">
        <v>15</v>
      </c>
      <c r="I107" s="4" t="s">
        <v>16</v>
      </c>
      <c r="J107" s="4" t="s">
        <v>17</v>
      </c>
      <c r="K107" s="4" t="s">
        <v>18</v>
      </c>
      <c r="L107" s="4" t="s">
        <v>19</v>
      </c>
      <c r="M107" s="4" t="s">
        <v>20</v>
      </c>
      <c r="N107" s="4" t="s">
        <v>21</v>
      </c>
      <c r="O107" s="4" t="s">
        <v>22</v>
      </c>
      <c r="P107" s="4" t="s">
        <v>23</v>
      </c>
      <c r="Q107" s="4" t="s">
        <v>24</v>
      </c>
    </row>
    <row r="108" spans="1:17" s="1" customFormat="1" ht="15" thickBot="1">
      <c r="A108" s="8"/>
      <c r="B108" s="5"/>
      <c r="C108" s="5"/>
      <c r="D108" s="5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 spans="1:17" s="1" customFormat="1" ht="15" thickBot="1">
      <c r="A109" s="8"/>
      <c r="B109" s="5"/>
      <c r="C109" s="5"/>
      <c r="D109" s="5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</row>
    <row r="110" spans="1:17" s="1" customFormat="1" ht="15" thickBot="1">
      <c r="A110" s="8"/>
      <c r="B110" s="5"/>
      <c r="C110" s="5"/>
      <c r="D110" s="5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 spans="1:17" s="1" customFormat="1" ht="15" thickBot="1">
      <c r="A111" s="8"/>
      <c r="B111" s="5"/>
      <c r="C111" s="5"/>
      <c r="D111" s="5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 spans="1:17" s="1" customFormat="1" ht="15" thickBot="1">
      <c r="A112" s="9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</row>
    <row r="113" spans="1:17" s="1" customFormat="1" ht="15" thickBot="1">
      <c r="A113" s="10" t="s">
        <v>11</v>
      </c>
      <c r="B113" s="4" t="s">
        <v>41</v>
      </c>
      <c r="C113" s="4" t="s">
        <v>8</v>
      </c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</row>
    <row r="114" spans="1:17" s="1" customFormat="1" ht="15" thickBot="1">
      <c r="A114" s="8"/>
      <c r="B114" s="5"/>
      <c r="C114" s="5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</row>
    <row r="115" spans="1:17" s="1" customFormat="1" ht="15" thickBot="1">
      <c r="A115" s="9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</row>
    <row r="116" spans="1:17" s="1" customFormat="1" ht="15" thickBot="1">
      <c r="A116" s="10" t="s">
        <v>3</v>
      </c>
      <c r="B116" s="4" t="s">
        <v>11</v>
      </c>
      <c r="C116" s="4" t="s">
        <v>39</v>
      </c>
      <c r="D116" s="4" t="s">
        <v>40</v>
      </c>
      <c r="E116" s="4" t="s">
        <v>12</v>
      </c>
      <c r="F116" s="4" t="s">
        <v>13</v>
      </c>
      <c r="G116" s="4" t="s">
        <v>14</v>
      </c>
      <c r="H116" s="4" t="s">
        <v>15</v>
      </c>
      <c r="I116" s="4" t="s">
        <v>16</v>
      </c>
      <c r="J116" s="4" t="s">
        <v>17</v>
      </c>
      <c r="K116" s="4" t="s">
        <v>18</v>
      </c>
      <c r="L116" s="4" t="s">
        <v>19</v>
      </c>
      <c r="M116" s="4" t="s">
        <v>20</v>
      </c>
      <c r="N116" s="4" t="s">
        <v>21</v>
      </c>
      <c r="O116" s="4" t="s">
        <v>22</v>
      </c>
      <c r="P116" s="4" t="s">
        <v>23</v>
      </c>
      <c r="Q116" s="4" t="s">
        <v>24</v>
      </c>
    </row>
    <row r="117" spans="1:17" s="1" customFormat="1" ht="15" thickBot="1">
      <c r="A117" s="8"/>
      <c r="B117" s="5"/>
      <c r="C117" s="5"/>
      <c r="D117" s="5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1:17" s="1" customFormat="1" ht="15" thickBot="1">
      <c r="A118" s="8"/>
      <c r="B118" s="5"/>
      <c r="C118" s="5"/>
      <c r="D118" s="5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</row>
    <row r="119" spans="1:17" s="1" customFormat="1" ht="15" thickBot="1">
      <c r="A119" s="8"/>
      <c r="B119" s="5"/>
      <c r="C119" s="5"/>
      <c r="D119" s="5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</row>
    <row r="120" spans="1:17" s="1" customFormat="1" ht="15" thickBot="1">
      <c r="A120" s="8"/>
      <c r="B120" s="5"/>
      <c r="C120" s="5"/>
      <c r="D120" s="5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 spans="1:17" s="1" customFormat="1" ht="15" thickBot="1">
      <c r="A121" s="9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</row>
    <row r="122" spans="1:17" s="1" customFormat="1" ht="15" thickBot="1">
      <c r="A122" s="10" t="s">
        <v>11</v>
      </c>
      <c r="B122" s="4" t="s">
        <v>41</v>
      </c>
      <c r="C122" s="4" t="s">
        <v>8</v>
      </c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</row>
    <row r="123" spans="1:17" s="1" customFormat="1" ht="15" thickBot="1">
      <c r="A123" s="8"/>
      <c r="B123" s="5"/>
      <c r="C123" s="5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</row>
    <row r="124" spans="1:17" s="1" customFormat="1" ht="15" thickBot="1">
      <c r="A124" s="9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</row>
    <row r="125" spans="1:17" s="1" customFormat="1" ht="15" thickBot="1">
      <c r="A125" s="10" t="s">
        <v>3</v>
      </c>
      <c r="B125" s="4" t="s">
        <v>11</v>
      </c>
      <c r="C125" s="4" t="s">
        <v>39</v>
      </c>
      <c r="D125" s="4" t="s">
        <v>40</v>
      </c>
      <c r="E125" s="4" t="s">
        <v>12</v>
      </c>
      <c r="F125" s="4" t="s">
        <v>13</v>
      </c>
      <c r="G125" s="4" t="s">
        <v>14</v>
      </c>
      <c r="H125" s="4" t="s">
        <v>15</v>
      </c>
      <c r="I125" s="4" t="s">
        <v>16</v>
      </c>
      <c r="J125" s="4" t="s">
        <v>17</v>
      </c>
      <c r="K125" s="4" t="s">
        <v>18</v>
      </c>
      <c r="L125" s="4" t="s">
        <v>19</v>
      </c>
      <c r="M125" s="4" t="s">
        <v>20</v>
      </c>
      <c r="N125" s="4" t="s">
        <v>21</v>
      </c>
      <c r="O125" s="4" t="s">
        <v>22</v>
      </c>
      <c r="P125" s="4" t="s">
        <v>23</v>
      </c>
      <c r="Q125" s="4" t="s">
        <v>24</v>
      </c>
    </row>
    <row r="126" spans="1:17" s="1" customFormat="1" ht="15" thickBot="1">
      <c r="A126" s="8"/>
      <c r="B126" s="5"/>
      <c r="C126" s="5"/>
      <c r="D126" s="5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</row>
    <row r="127" spans="1:17" s="1" customFormat="1" ht="15" thickBot="1">
      <c r="A127" s="8"/>
      <c r="B127" s="5"/>
      <c r="C127" s="5"/>
      <c r="D127" s="5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</row>
    <row r="128" spans="1:17" s="1" customFormat="1" ht="15" thickBot="1">
      <c r="A128" s="8"/>
      <c r="B128" s="5"/>
      <c r="C128" s="5"/>
      <c r="D128" s="5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</row>
    <row r="129" spans="1:17" s="1" customFormat="1" ht="15" thickBot="1">
      <c r="A129" s="8"/>
      <c r="B129" s="5"/>
      <c r="C129" s="5"/>
      <c r="D129" s="5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</row>
    <row r="130" spans="1:17" s="1" customFormat="1" ht="15" thickBot="1">
      <c r="A130" s="9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</row>
    <row r="131" spans="1:17" s="1" customFormat="1" ht="15" thickBot="1">
      <c r="A131" s="10" t="s">
        <v>11</v>
      </c>
      <c r="B131" s="4" t="s">
        <v>41</v>
      </c>
      <c r="C131" s="4" t="s">
        <v>8</v>
      </c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</row>
    <row r="132" spans="1:17" s="1" customFormat="1" ht="15" thickBot="1">
      <c r="A132" s="8"/>
      <c r="B132" s="5"/>
      <c r="C132" s="5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</row>
    <row r="133" spans="1:17" s="1" customFormat="1" ht="15" thickBot="1">
      <c r="A133" s="9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</row>
    <row r="134" spans="1:17" s="1" customFormat="1" ht="15" thickBot="1">
      <c r="A134" s="10" t="s">
        <v>3</v>
      </c>
      <c r="B134" s="4" t="s">
        <v>11</v>
      </c>
      <c r="C134" s="4" t="s">
        <v>39</v>
      </c>
      <c r="D134" s="4" t="s">
        <v>40</v>
      </c>
      <c r="E134" s="4" t="s">
        <v>12</v>
      </c>
      <c r="F134" s="4" t="s">
        <v>13</v>
      </c>
      <c r="G134" s="4" t="s">
        <v>14</v>
      </c>
      <c r="H134" s="4" t="s">
        <v>15</v>
      </c>
      <c r="I134" s="4" t="s">
        <v>16</v>
      </c>
      <c r="J134" s="4" t="s">
        <v>17</v>
      </c>
      <c r="K134" s="4" t="s">
        <v>18</v>
      </c>
      <c r="L134" s="4" t="s">
        <v>19</v>
      </c>
      <c r="M134" s="4" t="s">
        <v>20</v>
      </c>
      <c r="N134" s="4" t="s">
        <v>21</v>
      </c>
      <c r="O134" s="4" t="s">
        <v>22</v>
      </c>
      <c r="P134" s="4" t="s">
        <v>23</v>
      </c>
      <c r="Q134" s="4" t="s">
        <v>24</v>
      </c>
    </row>
    <row r="135" spans="1:17" s="1" customFormat="1" ht="15" thickBot="1">
      <c r="A135" s="8"/>
      <c r="B135" s="5"/>
      <c r="C135" s="5"/>
      <c r="D135" s="5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</row>
    <row r="136" spans="1:17" s="1" customFormat="1" ht="15" thickBot="1">
      <c r="A136" s="8"/>
      <c r="B136" s="5"/>
      <c r="C136" s="5"/>
      <c r="D136" s="5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</row>
    <row r="137" spans="1:17" s="1" customFormat="1" ht="15" thickBot="1">
      <c r="A137" s="8"/>
      <c r="B137" s="5"/>
      <c r="C137" s="5"/>
      <c r="D137" s="5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</row>
    <row r="138" spans="1:17" s="1" customFormat="1" ht="15" thickBot="1">
      <c r="A138" s="8"/>
      <c r="B138" s="5"/>
      <c r="C138" s="5"/>
      <c r="D138" s="5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</row>
    <row r="139" spans="1:17" s="1" customFormat="1" ht="15" thickBot="1">
      <c r="A139" s="9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</row>
    <row r="140" spans="1:17" s="1" customFormat="1" ht="15" thickBot="1">
      <c r="A140" s="10" t="s">
        <v>11</v>
      </c>
      <c r="B140" s="4" t="s">
        <v>41</v>
      </c>
      <c r="C140" s="4" t="s">
        <v>8</v>
      </c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</row>
    <row r="141" spans="1:17" s="1" customFormat="1" ht="15" thickBot="1">
      <c r="A141" s="8"/>
      <c r="B141" s="5"/>
      <c r="C141" s="5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</row>
    <row r="142" spans="1:17" s="1" customFormat="1" ht="15" thickBot="1">
      <c r="A142" s="9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</row>
    <row r="143" spans="1:17" s="1" customFormat="1" ht="15" thickBot="1">
      <c r="A143" s="10" t="s">
        <v>3</v>
      </c>
      <c r="B143" s="4" t="s">
        <v>11</v>
      </c>
      <c r="C143" s="4" t="s">
        <v>39</v>
      </c>
      <c r="D143" s="4" t="s">
        <v>40</v>
      </c>
      <c r="E143" s="4" t="s">
        <v>12</v>
      </c>
      <c r="F143" s="4" t="s">
        <v>13</v>
      </c>
      <c r="G143" s="4" t="s">
        <v>14</v>
      </c>
      <c r="H143" s="4" t="s">
        <v>15</v>
      </c>
      <c r="I143" s="4" t="s">
        <v>16</v>
      </c>
      <c r="J143" s="4" t="s">
        <v>17</v>
      </c>
      <c r="K143" s="4" t="s">
        <v>18</v>
      </c>
      <c r="L143" s="4" t="s">
        <v>19</v>
      </c>
      <c r="M143" s="4" t="s">
        <v>20</v>
      </c>
      <c r="N143" s="4" t="s">
        <v>21</v>
      </c>
      <c r="O143" s="4" t="s">
        <v>22</v>
      </c>
      <c r="P143" s="4" t="s">
        <v>23</v>
      </c>
      <c r="Q143" s="4" t="s">
        <v>24</v>
      </c>
    </row>
    <row r="144" spans="1:17" s="1" customFormat="1" ht="15" thickBot="1">
      <c r="A144" s="8"/>
      <c r="B144" s="5"/>
      <c r="C144" s="5"/>
      <c r="D144" s="5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</row>
    <row r="145" spans="1:17" s="1" customFormat="1" ht="15" thickBot="1">
      <c r="A145" s="8"/>
      <c r="B145" s="5"/>
      <c r="C145" s="5"/>
      <c r="D145" s="5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</row>
    <row r="146" spans="1:17" s="1" customFormat="1" ht="15" thickBot="1">
      <c r="A146" s="8"/>
      <c r="B146" s="5"/>
      <c r="C146" s="5"/>
      <c r="D146" s="5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</row>
    <row r="147" spans="1:17" s="1" customFormat="1" ht="15" thickBot="1">
      <c r="A147" s="8"/>
      <c r="B147" s="5"/>
      <c r="C147" s="5"/>
      <c r="D147" s="5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</row>
    <row r="148" spans="1:17" s="1" customFormat="1" ht="15" thickBot="1">
      <c r="A148" s="9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</row>
    <row r="149" spans="1:17" s="1" customFormat="1" ht="15" thickBot="1">
      <c r="A149" s="10" t="s">
        <v>11</v>
      </c>
      <c r="B149" s="4" t="s">
        <v>41</v>
      </c>
      <c r="C149" s="4" t="s">
        <v>8</v>
      </c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</row>
    <row r="150" spans="1:17" s="1" customFormat="1" ht="15" thickBot="1">
      <c r="A150" s="8"/>
      <c r="B150" s="5"/>
      <c r="C150" s="5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</row>
    <row r="151" spans="1:17" s="1" customFormat="1" ht="15" thickBot="1">
      <c r="A151" s="9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</row>
    <row r="152" spans="1:17" s="1" customFormat="1" ht="15" thickBot="1">
      <c r="A152" s="10" t="s">
        <v>3</v>
      </c>
      <c r="B152" s="4" t="s">
        <v>11</v>
      </c>
      <c r="C152" s="4" t="s">
        <v>39</v>
      </c>
      <c r="D152" s="4" t="s">
        <v>40</v>
      </c>
      <c r="E152" s="4" t="s">
        <v>12</v>
      </c>
      <c r="F152" s="4" t="s">
        <v>13</v>
      </c>
      <c r="G152" s="4" t="s">
        <v>14</v>
      </c>
      <c r="H152" s="4" t="s">
        <v>15</v>
      </c>
      <c r="I152" s="4" t="s">
        <v>16</v>
      </c>
      <c r="J152" s="4" t="s">
        <v>17</v>
      </c>
      <c r="K152" s="4" t="s">
        <v>18</v>
      </c>
      <c r="L152" s="4" t="s">
        <v>19</v>
      </c>
      <c r="M152" s="4" t="s">
        <v>20</v>
      </c>
      <c r="N152" s="4" t="s">
        <v>21</v>
      </c>
      <c r="O152" s="4" t="s">
        <v>22</v>
      </c>
      <c r="P152" s="4" t="s">
        <v>23</v>
      </c>
      <c r="Q152" s="4" t="s">
        <v>24</v>
      </c>
    </row>
    <row r="153" spans="1:17" s="1" customFormat="1" ht="15" thickBot="1">
      <c r="A153" s="8"/>
      <c r="B153" s="5"/>
      <c r="C153" s="5"/>
      <c r="D153" s="5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</row>
    <row r="154" spans="1:17" s="1" customFormat="1" ht="15" thickBot="1">
      <c r="A154" s="8"/>
      <c r="B154" s="5"/>
      <c r="C154" s="5"/>
      <c r="D154" s="5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</row>
    <row r="155" spans="1:17" s="1" customFormat="1" ht="15" thickBot="1">
      <c r="A155" s="8"/>
      <c r="B155" s="5"/>
      <c r="C155" s="5"/>
      <c r="D155" s="5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</row>
    <row r="156" spans="1:17" s="1" customFormat="1" ht="15" thickBot="1">
      <c r="A156" s="8"/>
      <c r="B156" s="5"/>
      <c r="C156" s="5"/>
      <c r="D156" s="5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</row>
    <row r="157" spans="1:17" s="1" customFormat="1" ht="15" thickBot="1">
      <c r="A157" s="9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</row>
    <row r="158" spans="1:17" s="1" customFormat="1" ht="15" thickBot="1">
      <c r="A158" s="10" t="s">
        <v>11</v>
      </c>
      <c r="B158" s="4" t="s">
        <v>41</v>
      </c>
      <c r="C158" s="4" t="s">
        <v>8</v>
      </c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</row>
    <row r="159" spans="1:17" s="1" customFormat="1" ht="15" thickBot="1">
      <c r="A159" s="8"/>
      <c r="B159" s="5"/>
      <c r="C159" s="5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</row>
    <row r="160" spans="1:17" s="1" customFormat="1" ht="15" thickBot="1">
      <c r="A160" s="9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</row>
    <row r="161" spans="1:17" s="1" customFormat="1" ht="15" thickBot="1">
      <c r="A161" s="10" t="s">
        <v>3</v>
      </c>
      <c r="B161" s="4" t="s">
        <v>11</v>
      </c>
      <c r="C161" s="4" t="s">
        <v>39</v>
      </c>
      <c r="D161" s="4" t="s">
        <v>40</v>
      </c>
      <c r="E161" s="4" t="s">
        <v>12</v>
      </c>
      <c r="F161" s="4" t="s">
        <v>13</v>
      </c>
      <c r="G161" s="4" t="s">
        <v>14</v>
      </c>
      <c r="H161" s="4" t="s">
        <v>15</v>
      </c>
      <c r="I161" s="4" t="s">
        <v>16</v>
      </c>
      <c r="J161" s="4" t="s">
        <v>17</v>
      </c>
      <c r="K161" s="4" t="s">
        <v>18</v>
      </c>
      <c r="L161" s="4" t="s">
        <v>19</v>
      </c>
      <c r="M161" s="4" t="s">
        <v>20</v>
      </c>
      <c r="N161" s="4" t="s">
        <v>21</v>
      </c>
      <c r="O161" s="4" t="s">
        <v>22</v>
      </c>
      <c r="P161" s="4" t="s">
        <v>23</v>
      </c>
      <c r="Q161" s="4" t="s">
        <v>24</v>
      </c>
    </row>
    <row r="162" spans="1:17" s="1" customFormat="1" ht="15" thickBot="1">
      <c r="A162" s="8"/>
      <c r="B162" s="5"/>
      <c r="C162" s="5"/>
      <c r="D162" s="5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</row>
    <row r="163" spans="1:17" s="1" customFormat="1" ht="15" thickBot="1">
      <c r="A163" s="8"/>
      <c r="B163" s="5"/>
      <c r="C163" s="5"/>
      <c r="D163" s="5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</row>
    <row r="164" spans="1:17" s="1" customFormat="1" ht="15" thickBot="1">
      <c r="A164" s="8"/>
      <c r="B164" s="5"/>
      <c r="C164" s="5"/>
      <c r="D164" s="5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</row>
    <row r="165" spans="1:17" ht="14.25" thickBot="1">
      <c r="A165" s="17"/>
      <c r="B165" s="18"/>
      <c r="C165" s="18"/>
      <c r="D165" s="18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</row>
  </sheetData>
  <sheetProtection/>
  <mergeCells count="6">
    <mergeCell ref="A1:B1"/>
    <mergeCell ref="A2:B2"/>
    <mergeCell ref="A4:B4"/>
    <mergeCell ref="A12:B12"/>
    <mergeCell ref="A16:B16"/>
    <mergeCell ref="A92:B92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165"/>
  <sheetViews>
    <sheetView zoomScalePageLayoutView="0" workbookViewId="0" topLeftCell="A1">
      <selection activeCell="A12" sqref="A12:B12"/>
    </sheetView>
  </sheetViews>
  <sheetFormatPr defaultColWidth="9.140625" defaultRowHeight="15"/>
  <cols>
    <col min="1" max="1" width="18.7109375" style="3" customWidth="1"/>
    <col min="2" max="2" width="65.7109375" style="2" customWidth="1"/>
    <col min="3" max="3" width="19.7109375" style="2" customWidth="1"/>
    <col min="4" max="4" width="18.7109375" style="2" customWidth="1"/>
    <col min="5" max="17" width="11.7109375" style="2" customWidth="1"/>
  </cols>
  <sheetData>
    <row r="1" spans="1:17" s="1" customFormat="1" ht="17.25">
      <c r="A1" s="29" t="s">
        <v>45</v>
      </c>
      <c r="B1" s="30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1" customFormat="1" ht="17.25">
      <c r="A2" s="29" t="s">
        <v>44</v>
      </c>
      <c r="B2" s="30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1" customFormat="1" ht="14.25">
      <c r="A3" s="9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s="1" customFormat="1" ht="17.25">
      <c r="A4" s="29" t="s">
        <v>0</v>
      </c>
      <c r="B4" s="30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s="1" customFormat="1" ht="15" thickBot="1">
      <c r="A5" s="9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s="1" customFormat="1" ht="15" thickBot="1">
      <c r="A6" s="10" t="s">
        <v>1</v>
      </c>
      <c r="B6" s="5" t="s">
        <v>48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s="1" customFormat="1" ht="15" thickBot="1">
      <c r="A7" s="10" t="s">
        <v>2</v>
      </c>
      <c r="B7" s="5" t="s">
        <v>67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s="1" customFormat="1" ht="15" thickBot="1">
      <c r="A8" s="9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6"/>
    </row>
    <row r="9" spans="1:17" s="1" customFormat="1" ht="15" thickBot="1">
      <c r="A9" s="10" t="s">
        <v>3</v>
      </c>
      <c r="B9" s="4" t="s">
        <v>4</v>
      </c>
      <c r="C9" s="4" t="s">
        <v>5</v>
      </c>
      <c r="D9" s="4" t="s">
        <v>6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6"/>
    </row>
    <row r="10" spans="1:17" s="1" customFormat="1" ht="15" thickBot="1">
      <c r="A10" s="8">
        <v>40362</v>
      </c>
      <c r="B10" s="5" t="s">
        <v>107</v>
      </c>
      <c r="C10" s="5" t="s">
        <v>108</v>
      </c>
      <c r="D10" s="11">
        <v>444.1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6"/>
      <c r="P10" s="6"/>
      <c r="Q10" s="6"/>
    </row>
    <row r="11" spans="1:17" s="1" customFormat="1" ht="15" thickBot="1">
      <c r="A11" s="9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s="1" customFormat="1" ht="15" thickBot="1">
      <c r="A12" s="31" t="s">
        <v>7</v>
      </c>
      <c r="B12" s="32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s="1" customFormat="1" ht="15" thickBot="1">
      <c r="A13" s="8" t="s">
        <v>38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s="1" customFormat="1" ht="14.25">
      <c r="A14" s="12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s="1" customFormat="1" ht="14.25">
      <c r="A15" s="9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s="1" customFormat="1" ht="17.25">
      <c r="A16" s="29" t="s">
        <v>42</v>
      </c>
      <c r="B16" s="3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s="1" customFormat="1" ht="17.25">
      <c r="A17" s="22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s="1" customFormat="1" ht="15" thickBot="1">
      <c r="A18" s="9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s="1" customFormat="1" ht="15" thickBot="1">
      <c r="A19" s="10" t="s">
        <v>11</v>
      </c>
      <c r="B19" s="4" t="s">
        <v>41</v>
      </c>
      <c r="C19" s="4" t="s">
        <v>8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s="1" customFormat="1" ht="15" thickBot="1">
      <c r="A20" s="8">
        <v>1</v>
      </c>
      <c r="B20" s="5" t="s">
        <v>9</v>
      </c>
      <c r="C20" s="5" t="s">
        <v>10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s="1" customFormat="1" ht="15" thickBot="1">
      <c r="A21" s="9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s="1" customFormat="1" ht="15" thickBot="1">
      <c r="A22" s="10" t="s">
        <v>3</v>
      </c>
      <c r="B22" s="4" t="s">
        <v>11</v>
      </c>
      <c r="C22" s="4" t="s">
        <v>39</v>
      </c>
      <c r="D22" s="4" t="s">
        <v>40</v>
      </c>
      <c r="E22" s="4" t="s">
        <v>12</v>
      </c>
      <c r="F22" s="4" t="s">
        <v>13</v>
      </c>
      <c r="G22" s="4" t="s">
        <v>14</v>
      </c>
      <c r="H22" s="4" t="s">
        <v>15</v>
      </c>
      <c r="I22" s="4" t="s">
        <v>16</v>
      </c>
      <c r="J22" s="4" t="s">
        <v>17</v>
      </c>
      <c r="K22" s="4" t="s">
        <v>18</v>
      </c>
      <c r="L22" s="4" t="s">
        <v>19</v>
      </c>
      <c r="M22" s="4" t="s">
        <v>20</v>
      </c>
      <c r="N22" s="4" t="s">
        <v>21</v>
      </c>
      <c r="O22" s="4" t="s">
        <v>22</v>
      </c>
      <c r="P22" s="4" t="s">
        <v>23</v>
      </c>
      <c r="Q22" s="4" t="s">
        <v>24</v>
      </c>
    </row>
    <row r="23" spans="1:17" s="1" customFormat="1" ht="15" thickBot="1">
      <c r="A23" s="8">
        <v>40362</v>
      </c>
      <c r="B23" s="5">
        <v>1</v>
      </c>
      <c r="C23" s="5" t="s">
        <v>25</v>
      </c>
      <c r="D23" s="5">
        <v>4</v>
      </c>
      <c r="E23" s="14">
        <v>14.3</v>
      </c>
      <c r="F23" s="14">
        <v>10.2</v>
      </c>
      <c r="G23" s="14">
        <v>14.6</v>
      </c>
      <c r="H23" s="14">
        <v>12.7</v>
      </c>
      <c r="I23" s="14">
        <v>3.4</v>
      </c>
      <c r="J23" s="14">
        <v>0.1</v>
      </c>
      <c r="K23" s="14">
        <v>0</v>
      </c>
      <c r="L23" s="14">
        <v>0</v>
      </c>
      <c r="M23" s="14">
        <v>0</v>
      </c>
      <c r="N23" s="14">
        <v>4.2</v>
      </c>
      <c r="O23" s="14">
        <v>12.6</v>
      </c>
      <c r="P23" s="14">
        <v>10.6</v>
      </c>
      <c r="Q23" s="14">
        <f>SUM(E23:P23)</f>
        <v>82.69999999999999</v>
      </c>
    </row>
    <row r="24" spans="1:17" s="1" customFormat="1" ht="15" thickBot="1">
      <c r="A24" s="8">
        <v>40362</v>
      </c>
      <c r="B24" s="5">
        <v>1</v>
      </c>
      <c r="C24" s="5" t="s">
        <v>26</v>
      </c>
      <c r="D24" s="5">
        <v>98</v>
      </c>
      <c r="E24" s="14">
        <v>30</v>
      </c>
      <c r="F24" s="14">
        <v>30</v>
      </c>
      <c r="G24" s="14">
        <v>30</v>
      </c>
      <c r="H24" s="14">
        <v>30</v>
      </c>
      <c r="I24" s="14">
        <v>30</v>
      </c>
      <c r="J24" s="14">
        <v>30</v>
      </c>
      <c r="K24" s="14">
        <v>30</v>
      </c>
      <c r="L24" s="14">
        <v>30</v>
      </c>
      <c r="M24" s="14">
        <v>30</v>
      </c>
      <c r="N24" s="14">
        <v>30</v>
      </c>
      <c r="O24" s="14">
        <v>30</v>
      </c>
      <c r="P24" s="14">
        <v>30</v>
      </c>
      <c r="Q24" s="14">
        <v>30</v>
      </c>
    </row>
    <row r="25" spans="1:17" s="1" customFormat="1" ht="15" thickBot="1">
      <c r="A25" s="8"/>
      <c r="B25" s="5"/>
      <c r="C25" s="5"/>
      <c r="D25" s="5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1:17" s="1" customFormat="1" ht="15" thickBot="1">
      <c r="A26" s="8"/>
      <c r="B26" s="5"/>
      <c r="C26" s="5"/>
      <c r="D26" s="5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1:17" s="1" customFormat="1" ht="15" thickBot="1">
      <c r="A27" s="9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s="1" customFormat="1" ht="15" thickBot="1">
      <c r="A28" s="10" t="s">
        <v>11</v>
      </c>
      <c r="B28" s="4" t="s">
        <v>41</v>
      </c>
      <c r="C28" s="4" t="s">
        <v>8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s="1" customFormat="1" ht="15" thickBot="1">
      <c r="A29" s="8">
        <v>2</v>
      </c>
      <c r="B29" s="5" t="s">
        <v>27</v>
      </c>
      <c r="C29" s="5" t="s">
        <v>46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s="1" customFormat="1" ht="15" thickBot="1">
      <c r="A30" s="9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s="1" customFormat="1" ht="15" thickBot="1">
      <c r="A31" s="10" t="s">
        <v>3</v>
      </c>
      <c r="B31" s="4" t="s">
        <v>11</v>
      </c>
      <c r="C31" s="4" t="s">
        <v>39</v>
      </c>
      <c r="D31" s="4" t="s">
        <v>40</v>
      </c>
      <c r="E31" s="4" t="s">
        <v>12</v>
      </c>
      <c r="F31" s="4" t="s">
        <v>13</v>
      </c>
      <c r="G31" s="4" t="s">
        <v>14</v>
      </c>
      <c r="H31" s="4" t="s">
        <v>15</v>
      </c>
      <c r="I31" s="4" t="s">
        <v>16</v>
      </c>
      <c r="J31" s="4" t="s">
        <v>17</v>
      </c>
      <c r="K31" s="4" t="s">
        <v>18</v>
      </c>
      <c r="L31" s="4" t="s">
        <v>19</v>
      </c>
      <c r="M31" s="4" t="s">
        <v>20</v>
      </c>
      <c r="N31" s="4" t="s">
        <v>21</v>
      </c>
      <c r="O31" s="4" t="s">
        <v>22</v>
      </c>
      <c r="P31" s="4" t="s">
        <v>23</v>
      </c>
      <c r="Q31" s="4" t="s">
        <v>24</v>
      </c>
    </row>
    <row r="32" spans="1:17" s="1" customFormat="1" ht="15.75" thickBot="1">
      <c r="A32" s="8">
        <v>40362</v>
      </c>
      <c r="B32" s="5">
        <v>2</v>
      </c>
      <c r="C32" s="5" t="s">
        <v>47</v>
      </c>
      <c r="D32" s="5">
        <v>5</v>
      </c>
      <c r="E32" s="26">
        <f>59/30</f>
        <v>1.9666666666666666</v>
      </c>
      <c r="F32" s="26">
        <f>52/30</f>
        <v>1.7333333333333334</v>
      </c>
      <c r="G32" s="26">
        <f>63/30</f>
        <v>2.1</v>
      </c>
      <c r="H32" s="26">
        <f>64/30</f>
        <v>2.1333333333333333</v>
      </c>
      <c r="I32" s="26">
        <f>21/30</f>
        <v>0.7</v>
      </c>
      <c r="J32" s="26">
        <f>1/30</f>
        <v>0.03333333333333333</v>
      </c>
      <c r="K32" s="26">
        <v>0</v>
      </c>
      <c r="L32" s="26">
        <v>0</v>
      </c>
      <c r="M32" s="26">
        <v>0</v>
      </c>
      <c r="N32" s="26">
        <f>25/30</f>
        <v>0.8333333333333334</v>
      </c>
      <c r="O32" s="26">
        <f>64/30</f>
        <v>2.1333333333333333</v>
      </c>
      <c r="P32" s="26">
        <f>62/30</f>
        <v>2.066666666666667</v>
      </c>
      <c r="Q32" s="14">
        <f>SUM(E32:P32)</f>
        <v>13.7</v>
      </c>
    </row>
    <row r="33" spans="1:17" s="1" customFormat="1" ht="15" thickBot="1">
      <c r="A33" s="8">
        <v>40362</v>
      </c>
      <c r="B33" s="5">
        <v>2</v>
      </c>
      <c r="C33" s="5" t="s">
        <v>26</v>
      </c>
      <c r="D33" s="5">
        <v>98</v>
      </c>
      <c r="E33" s="14">
        <v>30</v>
      </c>
      <c r="F33" s="14">
        <v>30</v>
      </c>
      <c r="G33" s="14">
        <v>30</v>
      </c>
      <c r="H33" s="14">
        <v>30</v>
      </c>
      <c r="I33" s="14">
        <v>30</v>
      </c>
      <c r="J33" s="14">
        <v>30</v>
      </c>
      <c r="K33" s="14">
        <v>30</v>
      </c>
      <c r="L33" s="14">
        <v>30</v>
      </c>
      <c r="M33" s="14">
        <v>30</v>
      </c>
      <c r="N33" s="14">
        <v>30</v>
      </c>
      <c r="O33" s="14">
        <v>30</v>
      </c>
      <c r="P33" s="14">
        <v>30</v>
      </c>
      <c r="Q33" s="14">
        <v>30</v>
      </c>
    </row>
    <row r="34" spans="1:17" s="1" customFormat="1" ht="15" thickBot="1">
      <c r="A34" s="8"/>
      <c r="B34" s="5"/>
      <c r="C34" s="5"/>
      <c r="D34" s="5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spans="1:17" s="1" customFormat="1" ht="15" thickBot="1">
      <c r="A35" s="8"/>
      <c r="B35" s="5"/>
      <c r="C35" s="5"/>
      <c r="D35" s="5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1:17" s="1" customFormat="1" ht="15" thickBot="1">
      <c r="A36" s="9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s="1" customFormat="1" ht="15" thickBot="1">
      <c r="A37" s="10" t="s">
        <v>11</v>
      </c>
      <c r="B37" s="4" t="s">
        <v>41</v>
      </c>
      <c r="C37" s="4" t="s">
        <v>8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s="1" customFormat="1" ht="15" thickBot="1">
      <c r="A38" s="8">
        <v>3</v>
      </c>
      <c r="B38" s="5" t="s">
        <v>28</v>
      </c>
      <c r="C38" s="5" t="s">
        <v>29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s="1" customFormat="1" ht="15" thickBot="1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s="1" customFormat="1" ht="15" thickBot="1">
      <c r="A40" s="10" t="s">
        <v>3</v>
      </c>
      <c r="B40" s="4" t="s">
        <v>11</v>
      </c>
      <c r="C40" s="4" t="s">
        <v>39</v>
      </c>
      <c r="D40" s="4" t="s">
        <v>40</v>
      </c>
      <c r="E40" s="4" t="s">
        <v>12</v>
      </c>
      <c r="F40" s="4" t="s">
        <v>13</v>
      </c>
      <c r="G40" s="4" t="s">
        <v>14</v>
      </c>
      <c r="H40" s="4" t="s">
        <v>15</v>
      </c>
      <c r="I40" s="4" t="s">
        <v>16</v>
      </c>
      <c r="J40" s="4" t="s">
        <v>17</v>
      </c>
      <c r="K40" s="4" t="s">
        <v>18</v>
      </c>
      <c r="L40" s="4" t="s">
        <v>19</v>
      </c>
      <c r="M40" s="4" t="s">
        <v>20</v>
      </c>
      <c r="N40" s="4" t="s">
        <v>21</v>
      </c>
      <c r="O40" s="4" t="s">
        <v>22</v>
      </c>
      <c r="P40" s="4" t="s">
        <v>23</v>
      </c>
      <c r="Q40" s="4" t="s">
        <v>24</v>
      </c>
    </row>
    <row r="41" spans="1:17" s="1" customFormat="1" ht="15" thickBot="1">
      <c r="A41" s="8">
        <v>40362</v>
      </c>
      <c r="B41" s="5">
        <v>3</v>
      </c>
      <c r="C41" s="5" t="s">
        <v>30</v>
      </c>
      <c r="D41" s="5">
        <v>1</v>
      </c>
      <c r="E41" s="14">
        <v>16.7</v>
      </c>
      <c r="F41" s="14">
        <v>19.4</v>
      </c>
      <c r="G41" s="14">
        <v>24.4</v>
      </c>
      <c r="H41" s="14">
        <v>31</v>
      </c>
      <c r="I41" s="14">
        <v>37.1</v>
      </c>
      <c r="J41" s="14">
        <v>40.9</v>
      </c>
      <c r="K41" s="14">
        <v>42.8</v>
      </c>
      <c r="L41" s="14">
        <v>43</v>
      </c>
      <c r="M41" s="14">
        <v>40.2</v>
      </c>
      <c r="N41" s="14">
        <v>34.1</v>
      </c>
      <c r="O41" s="14">
        <v>24.4</v>
      </c>
      <c r="P41" s="14">
        <v>18.5</v>
      </c>
      <c r="Q41" s="14">
        <f>AVERAGE(E41:P41)</f>
        <v>31.041666666666668</v>
      </c>
    </row>
    <row r="42" spans="1:17" s="1" customFormat="1" ht="15" thickBot="1">
      <c r="A42" s="8">
        <v>40362</v>
      </c>
      <c r="B42" s="5">
        <v>3</v>
      </c>
      <c r="C42" s="5" t="s">
        <v>26</v>
      </c>
      <c r="D42" s="5">
        <v>98</v>
      </c>
      <c r="E42" s="14">
        <v>30</v>
      </c>
      <c r="F42" s="14">
        <v>30</v>
      </c>
      <c r="G42" s="14">
        <v>30</v>
      </c>
      <c r="H42" s="14">
        <v>30</v>
      </c>
      <c r="I42" s="14">
        <v>30</v>
      </c>
      <c r="J42" s="14">
        <v>30</v>
      </c>
      <c r="K42" s="14">
        <v>30</v>
      </c>
      <c r="L42" s="14">
        <v>30</v>
      </c>
      <c r="M42" s="14">
        <v>30</v>
      </c>
      <c r="N42" s="14">
        <v>30</v>
      </c>
      <c r="O42" s="14">
        <v>30</v>
      </c>
      <c r="P42" s="14">
        <v>30</v>
      </c>
      <c r="Q42" s="14">
        <v>30</v>
      </c>
    </row>
    <row r="43" spans="1:17" s="1" customFormat="1" ht="15" thickBot="1">
      <c r="A43" s="8"/>
      <c r="B43" s="5"/>
      <c r="C43" s="5"/>
      <c r="D43" s="5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1:17" s="1" customFormat="1" ht="15" thickBot="1">
      <c r="A44" s="8"/>
      <c r="B44" s="5"/>
      <c r="C44" s="5"/>
      <c r="D44" s="5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1:17" s="1" customFormat="1" ht="15" thickBot="1">
      <c r="A45" s="9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17" s="1" customFormat="1" ht="15" thickBot="1">
      <c r="A46" s="10" t="s">
        <v>11</v>
      </c>
      <c r="B46" s="4" t="s">
        <v>41</v>
      </c>
      <c r="C46" s="4" t="s">
        <v>8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 s="1" customFormat="1" ht="15" thickBot="1">
      <c r="A47" s="8">
        <v>4</v>
      </c>
      <c r="B47" s="5" t="s">
        <v>31</v>
      </c>
      <c r="C47" s="5" t="s">
        <v>29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7" s="1" customFormat="1" ht="15" thickBot="1">
      <c r="A48" s="9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1:17" s="1" customFormat="1" ht="15" thickBot="1">
      <c r="A49" s="10" t="s">
        <v>3</v>
      </c>
      <c r="B49" s="4" t="s">
        <v>11</v>
      </c>
      <c r="C49" s="4" t="s">
        <v>39</v>
      </c>
      <c r="D49" s="4" t="s">
        <v>40</v>
      </c>
      <c r="E49" s="4" t="s">
        <v>12</v>
      </c>
      <c r="F49" s="4" t="s">
        <v>13</v>
      </c>
      <c r="G49" s="4" t="s">
        <v>14</v>
      </c>
      <c r="H49" s="4" t="s">
        <v>15</v>
      </c>
      <c r="I49" s="4" t="s">
        <v>16</v>
      </c>
      <c r="J49" s="4" t="s">
        <v>17</v>
      </c>
      <c r="K49" s="4" t="s">
        <v>18</v>
      </c>
      <c r="L49" s="4" t="s">
        <v>19</v>
      </c>
      <c r="M49" s="4" t="s">
        <v>20</v>
      </c>
      <c r="N49" s="4" t="s">
        <v>21</v>
      </c>
      <c r="O49" s="4" t="s">
        <v>22</v>
      </c>
      <c r="P49" s="4" t="s">
        <v>23</v>
      </c>
      <c r="Q49" s="4" t="s">
        <v>24</v>
      </c>
    </row>
    <row r="50" spans="1:17" s="1" customFormat="1" ht="15" thickBot="1">
      <c r="A50" s="8">
        <v>40362</v>
      </c>
      <c r="B50" s="5">
        <v>4</v>
      </c>
      <c r="C50" s="5" t="s">
        <v>30</v>
      </c>
      <c r="D50" s="5">
        <v>1</v>
      </c>
      <c r="E50" s="14">
        <v>4.3</v>
      </c>
      <c r="F50" s="14">
        <v>5.9</v>
      </c>
      <c r="G50" s="14">
        <v>9.8</v>
      </c>
      <c r="H50" s="14">
        <v>15.5</v>
      </c>
      <c r="I50" s="14">
        <v>20.9</v>
      </c>
      <c r="J50" s="14">
        <v>23.5</v>
      </c>
      <c r="K50" s="14">
        <v>24.9</v>
      </c>
      <c r="L50" s="14">
        <v>25.1</v>
      </c>
      <c r="M50" s="14">
        <v>22.3</v>
      </c>
      <c r="N50" s="14">
        <v>17.9</v>
      </c>
      <c r="O50" s="14">
        <v>10.8</v>
      </c>
      <c r="P50" s="14">
        <v>6</v>
      </c>
      <c r="Q50" s="14"/>
    </row>
    <row r="51" spans="1:17" s="1" customFormat="1" ht="15" thickBot="1">
      <c r="A51" s="8">
        <v>40362</v>
      </c>
      <c r="B51" s="5">
        <v>4</v>
      </c>
      <c r="C51" s="5" t="s">
        <v>26</v>
      </c>
      <c r="D51" s="5">
        <v>98</v>
      </c>
      <c r="E51" s="14">
        <v>30</v>
      </c>
      <c r="F51" s="14">
        <v>30</v>
      </c>
      <c r="G51" s="14">
        <v>30</v>
      </c>
      <c r="H51" s="14">
        <v>30</v>
      </c>
      <c r="I51" s="14">
        <v>30</v>
      </c>
      <c r="J51" s="14">
        <v>30</v>
      </c>
      <c r="K51" s="14">
        <v>30</v>
      </c>
      <c r="L51" s="14">
        <v>30</v>
      </c>
      <c r="M51" s="14">
        <v>30</v>
      </c>
      <c r="N51" s="14">
        <v>30</v>
      </c>
      <c r="O51" s="14">
        <v>30</v>
      </c>
      <c r="P51" s="14">
        <v>30</v>
      </c>
      <c r="Q51" s="14">
        <v>30</v>
      </c>
    </row>
    <row r="52" spans="1:17" s="1" customFormat="1" ht="15" thickBot="1">
      <c r="A52" s="8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s="1" customFormat="1" ht="15" thickBot="1">
      <c r="A53" s="8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17" s="1" customFormat="1" ht="15" thickBot="1">
      <c r="A54" s="9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1:17" s="1" customFormat="1" ht="15" thickBot="1">
      <c r="A55" s="10" t="s">
        <v>11</v>
      </c>
      <c r="B55" s="4" t="s">
        <v>41</v>
      </c>
      <c r="C55" s="4" t="s">
        <v>8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</row>
    <row r="56" spans="1:17" s="1" customFormat="1" ht="15" thickBot="1">
      <c r="A56" s="8">
        <v>5</v>
      </c>
      <c r="B56" s="5" t="s">
        <v>32</v>
      </c>
      <c r="C56" s="5" t="s">
        <v>29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1:17" s="1" customFormat="1" ht="15" thickBot="1">
      <c r="A57" s="9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</row>
    <row r="58" spans="1:17" s="1" customFormat="1" ht="15" thickBot="1">
      <c r="A58" s="10" t="s">
        <v>3</v>
      </c>
      <c r="B58" s="4" t="s">
        <v>11</v>
      </c>
      <c r="C58" s="4" t="s">
        <v>39</v>
      </c>
      <c r="D58" s="4" t="s">
        <v>40</v>
      </c>
      <c r="E58" s="4" t="s">
        <v>12</v>
      </c>
      <c r="F58" s="4" t="s">
        <v>13</v>
      </c>
      <c r="G58" s="4" t="s">
        <v>14</v>
      </c>
      <c r="H58" s="4" t="s">
        <v>15</v>
      </c>
      <c r="I58" s="4" t="s">
        <v>16</v>
      </c>
      <c r="J58" s="4" t="s">
        <v>17</v>
      </c>
      <c r="K58" s="4" t="s">
        <v>18</v>
      </c>
      <c r="L58" s="4" t="s">
        <v>19</v>
      </c>
      <c r="M58" s="4" t="s">
        <v>20</v>
      </c>
      <c r="N58" s="4" t="s">
        <v>21</v>
      </c>
      <c r="O58" s="4" t="s">
        <v>22</v>
      </c>
      <c r="P58" s="4" t="s">
        <v>23</v>
      </c>
      <c r="Q58" s="4" t="s">
        <v>24</v>
      </c>
    </row>
    <row r="59" spans="1:17" s="1" customFormat="1" ht="15" thickBot="1">
      <c r="A59" s="8">
        <v>40362</v>
      </c>
      <c r="B59" s="5">
        <v>5</v>
      </c>
      <c r="C59" s="5" t="s">
        <v>30</v>
      </c>
      <c r="D59" s="5">
        <v>1</v>
      </c>
      <c r="E59" s="14">
        <v>10.1</v>
      </c>
      <c r="F59" s="14">
        <v>12.5</v>
      </c>
      <c r="G59" s="14">
        <v>17.2</v>
      </c>
      <c r="H59" s="14">
        <v>23.4</v>
      </c>
      <c r="I59" s="14">
        <v>29.4</v>
      </c>
      <c r="J59" s="14">
        <v>32.8</v>
      </c>
      <c r="K59" s="14">
        <v>34.4</v>
      </c>
      <c r="L59" s="14">
        <v>34.6</v>
      </c>
      <c r="M59" s="14">
        <v>31.6</v>
      </c>
      <c r="N59" s="14">
        <v>25.8</v>
      </c>
      <c r="O59" s="14">
        <v>17.3</v>
      </c>
      <c r="P59" s="14">
        <v>11.8</v>
      </c>
      <c r="Q59" s="14">
        <f>AVERAGE(E59:P59)</f>
        <v>23.40833333333333</v>
      </c>
    </row>
    <row r="60" spans="1:17" s="1" customFormat="1" ht="15" thickBot="1">
      <c r="A60" s="8">
        <v>40362</v>
      </c>
      <c r="B60" s="5">
        <v>5</v>
      </c>
      <c r="C60" s="5" t="s">
        <v>26</v>
      </c>
      <c r="D60" s="5">
        <v>98</v>
      </c>
      <c r="E60" s="14">
        <v>30</v>
      </c>
      <c r="F60" s="14">
        <v>30</v>
      </c>
      <c r="G60" s="14">
        <v>30</v>
      </c>
      <c r="H60" s="14">
        <v>30</v>
      </c>
      <c r="I60" s="14">
        <v>30</v>
      </c>
      <c r="J60" s="14">
        <v>30</v>
      </c>
      <c r="K60" s="14">
        <v>30</v>
      </c>
      <c r="L60" s="14">
        <v>30</v>
      </c>
      <c r="M60" s="14">
        <v>30</v>
      </c>
      <c r="N60" s="14">
        <v>30</v>
      </c>
      <c r="O60" s="14">
        <v>30</v>
      </c>
      <c r="P60" s="14">
        <v>30</v>
      </c>
      <c r="Q60" s="14">
        <v>30</v>
      </c>
    </row>
    <row r="61" spans="1:17" s="1" customFormat="1" ht="15" thickBot="1">
      <c r="A61" s="8"/>
      <c r="B61" s="5"/>
      <c r="C61" s="5"/>
      <c r="D61" s="5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</row>
    <row r="62" spans="1:17" s="1" customFormat="1" ht="15" thickBot="1">
      <c r="A62" s="8"/>
      <c r="B62" s="5"/>
      <c r="C62" s="5"/>
      <c r="D62" s="5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 spans="1:17" s="1" customFormat="1" ht="15" thickBot="1">
      <c r="A63" s="9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</row>
    <row r="64" spans="1:17" s="1" customFormat="1" ht="15" thickBot="1">
      <c r="A64" s="10" t="s">
        <v>11</v>
      </c>
      <c r="B64" s="4" t="s">
        <v>41</v>
      </c>
      <c r="C64" s="4" t="s">
        <v>8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</row>
    <row r="65" spans="1:17" s="1" customFormat="1" ht="15" thickBot="1">
      <c r="A65" s="8">
        <v>6</v>
      </c>
      <c r="B65" s="5" t="s">
        <v>33</v>
      </c>
      <c r="C65" s="5" t="s">
        <v>34</v>
      </c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</row>
    <row r="66" spans="1:17" s="1" customFormat="1" ht="15" thickBot="1">
      <c r="A66" s="9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</row>
    <row r="67" spans="1:17" s="1" customFormat="1" ht="15" thickBot="1">
      <c r="A67" s="10" t="s">
        <v>3</v>
      </c>
      <c r="B67" s="4" t="s">
        <v>11</v>
      </c>
      <c r="C67" s="4" t="s">
        <v>39</v>
      </c>
      <c r="D67" s="4" t="s">
        <v>40</v>
      </c>
      <c r="E67" s="4" t="s">
        <v>12</v>
      </c>
      <c r="F67" s="4" t="s">
        <v>13</v>
      </c>
      <c r="G67" s="4" t="s">
        <v>14</v>
      </c>
      <c r="H67" s="4" t="s">
        <v>15</v>
      </c>
      <c r="I67" s="4" t="s">
        <v>16</v>
      </c>
      <c r="J67" s="4" t="s">
        <v>17</v>
      </c>
      <c r="K67" s="4" t="s">
        <v>18</v>
      </c>
      <c r="L67" s="4" t="s">
        <v>19</v>
      </c>
      <c r="M67" s="4" t="s">
        <v>20</v>
      </c>
      <c r="N67" s="4" t="s">
        <v>21</v>
      </c>
      <c r="O67" s="4" t="s">
        <v>22</v>
      </c>
      <c r="P67" s="4" t="s">
        <v>23</v>
      </c>
      <c r="Q67" s="4" t="s">
        <v>24</v>
      </c>
    </row>
    <row r="68" spans="1:17" s="1" customFormat="1" ht="15" thickBot="1">
      <c r="A68" s="8">
        <v>40362</v>
      </c>
      <c r="B68" s="5">
        <v>6</v>
      </c>
      <c r="C68" s="5" t="s">
        <v>30</v>
      </c>
      <c r="D68" s="5">
        <v>1</v>
      </c>
      <c r="E68" s="14">
        <v>1019.5</v>
      </c>
      <c r="F68" s="14">
        <v>1017.3</v>
      </c>
      <c r="G68" s="14">
        <v>1013.8</v>
      </c>
      <c r="H68" s="14">
        <v>1010.4</v>
      </c>
      <c r="I68" s="14">
        <v>1007.1</v>
      </c>
      <c r="J68" s="14">
        <v>1002.9</v>
      </c>
      <c r="K68" s="14">
        <v>999.8</v>
      </c>
      <c r="L68" s="14">
        <v>1001.1</v>
      </c>
      <c r="M68" s="14">
        <v>1006.2</v>
      </c>
      <c r="N68" s="14">
        <v>1012.2</v>
      </c>
      <c r="O68" s="14">
        <v>1017.1</v>
      </c>
      <c r="P68" s="14">
        <v>1019.6</v>
      </c>
      <c r="Q68" s="14">
        <f>AVERAGE(E68:P68)</f>
        <v>1010.5833333333335</v>
      </c>
    </row>
    <row r="69" spans="1:17" s="1" customFormat="1" ht="15" thickBot="1">
      <c r="A69" s="8">
        <v>40362</v>
      </c>
      <c r="B69" s="5">
        <v>6</v>
      </c>
      <c r="C69" s="5" t="s">
        <v>26</v>
      </c>
      <c r="D69" s="5">
        <v>98</v>
      </c>
      <c r="E69" s="14">
        <v>30</v>
      </c>
      <c r="F69" s="14">
        <v>30</v>
      </c>
      <c r="G69" s="14">
        <v>30</v>
      </c>
      <c r="H69" s="14">
        <v>30</v>
      </c>
      <c r="I69" s="14">
        <v>30</v>
      </c>
      <c r="J69" s="14">
        <v>30</v>
      </c>
      <c r="K69" s="14">
        <v>30</v>
      </c>
      <c r="L69" s="14">
        <v>30</v>
      </c>
      <c r="M69" s="14">
        <v>30</v>
      </c>
      <c r="N69" s="14">
        <v>30</v>
      </c>
      <c r="O69" s="14">
        <v>30</v>
      </c>
      <c r="P69" s="14">
        <v>30</v>
      </c>
      <c r="Q69" s="14">
        <v>30</v>
      </c>
    </row>
    <row r="70" spans="1:17" s="1" customFormat="1" ht="15" thickBot="1">
      <c r="A70" s="8"/>
      <c r="B70" s="5"/>
      <c r="C70" s="5"/>
      <c r="D70" s="5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</row>
    <row r="71" spans="1:17" s="1" customFormat="1" ht="15" thickBot="1">
      <c r="A71" s="8"/>
      <c r="B71" s="5"/>
      <c r="C71" s="5"/>
      <c r="D71" s="5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2" spans="1:17" s="1" customFormat="1" ht="15" thickBot="1">
      <c r="A72" s="9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</row>
    <row r="73" spans="1:17" s="1" customFormat="1" ht="15" thickBot="1">
      <c r="A73" s="10" t="s">
        <v>11</v>
      </c>
      <c r="B73" s="4" t="s">
        <v>41</v>
      </c>
      <c r="C73" s="4" t="s">
        <v>8</v>
      </c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</row>
    <row r="74" spans="1:17" s="1" customFormat="1" ht="15" thickBot="1">
      <c r="A74" s="8">
        <v>7</v>
      </c>
      <c r="B74" s="5" t="s">
        <v>35</v>
      </c>
      <c r="C74" s="5" t="s">
        <v>34</v>
      </c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</row>
    <row r="75" spans="1:17" s="1" customFormat="1" ht="15" thickBot="1">
      <c r="A75" s="9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</row>
    <row r="76" spans="1:17" s="1" customFormat="1" ht="15" thickBot="1">
      <c r="A76" s="10" t="s">
        <v>3</v>
      </c>
      <c r="B76" s="4" t="s">
        <v>11</v>
      </c>
      <c r="C76" s="4" t="s">
        <v>39</v>
      </c>
      <c r="D76" s="4" t="s">
        <v>40</v>
      </c>
      <c r="E76" s="4" t="s">
        <v>12</v>
      </c>
      <c r="F76" s="4" t="s">
        <v>13</v>
      </c>
      <c r="G76" s="4" t="s">
        <v>14</v>
      </c>
      <c r="H76" s="4" t="s">
        <v>15</v>
      </c>
      <c r="I76" s="4" t="s">
        <v>16</v>
      </c>
      <c r="J76" s="4" t="s">
        <v>17</v>
      </c>
      <c r="K76" s="4" t="s">
        <v>18</v>
      </c>
      <c r="L76" s="4" t="s">
        <v>19</v>
      </c>
      <c r="M76" s="4" t="s">
        <v>20</v>
      </c>
      <c r="N76" s="4" t="s">
        <v>21</v>
      </c>
      <c r="O76" s="4" t="s">
        <v>22</v>
      </c>
      <c r="P76" s="4" t="s">
        <v>23</v>
      </c>
      <c r="Q76" s="4" t="s">
        <v>24</v>
      </c>
    </row>
    <row r="77" spans="1:17" s="1" customFormat="1" ht="15" thickBot="1">
      <c r="A77" s="8">
        <v>40362</v>
      </c>
      <c r="B77" s="5">
        <v>7</v>
      </c>
      <c r="C77" s="5" t="s">
        <v>30</v>
      </c>
      <c r="D77" s="5">
        <v>1</v>
      </c>
      <c r="E77" s="15">
        <v>7.7</v>
      </c>
      <c r="F77" s="15">
        <v>7.7</v>
      </c>
      <c r="G77" s="15">
        <v>8</v>
      </c>
      <c r="H77" s="15">
        <v>9.9</v>
      </c>
      <c r="I77" s="15">
        <v>10.1</v>
      </c>
      <c r="J77" s="15">
        <v>9.7</v>
      </c>
      <c r="K77" s="15">
        <v>10</v>
      </c>
      <c r="L77" s="15">
        <v>10.5</v>
      </c>
      <c r="M77" s="15">
        <v>9.8</v>
      </c>
      <c r="N77" s="15">
        <v>10</v>
      </c>
      <c r="O77" s="15">
        <v>9.6</v>
      </c>
      <c r="P77" s="15">
        <v>8.2</v>
      </c>
      <c r="Q77" s="15">
        <f>AVERAGE(E77:P77)</f>
        <v>9.266666666666666</v>
      </c>
    </row>
    <row r="78" spans="1:17" s="1" customFormat="1" ht="15" thickBot="1">
      <c r="A78" s="8">
        <v>40362</v>
      </c>
      <c r="B78" s="5">
        <v>7</v>
      </c>
      <c r="C78" s="5" t="s">
        <v>26</v>
      </c>
      <c r="D78" s="5">
        <v>98</v>
      </c>
      <c r="E78" s="15">
        <v>30</v>
      </c>
      <c r="F78" s="15">
        <v>30</v>
      </c>
      <c r="G78" s="15">
        <v>30</v>
      </c>
      <c r="H78" s="15">
        <v>30</v>
      </c>
      <c r="I78" s="15">
        <v>30</v>
      </c>
      <c r="J78" s="15">
        <v>30</v>
      </c>
      <c r="K78" s="15">
        <v>30</v>
      </c>
      <c r="L78" s="15">
        <v>30</v>
      </c>
      <c r="M78" s="15">
        <v>30</v>
      </c>
      <c r="N78" s="15">
        <v>30</v>
      </c>
      <c r="O78" s="15">
        <v>30</v>
      </c>
      <c r="P78" s="15">
        <v>30</v>
      </c>
      <c r="Q78" s="15">
        <v>30</v>
      </c>
    </row>
    <row r="79" spans="1:17" s="1" customFormat="1" ht="15" thickBot="1">
      <c r="A79" s="8"/>
      <c r="B79" s="5"/>
      <c r="C79" s="5"/>
      <c r="D79" s="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1:17" s="1" customFormat="1" ht="15" thickBot="1">
      <c r="A80" s="8"/>
      <c r="B80" s="5"/>
      <c r="C80" s="5"/>
      <c r="D80" s="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1:17" s="1" customFormat="1" ht="15" thickBot="1">
      <c r="A81" s="9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</row>
    <row r="82" spans="1:17" s="1" customFormat="1" ht="15" thickBot="1">
      <c r="A82" s="10" t="s">
        <v>11</v>
      </c>
      <c r="B82" s="4" t="s">
        <v>41</v>
      </c>
      <c r="C82" s="4" t="s">
        <v>8</v>
      </c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</row>
    <row r="83" spans="1:17" s="1" customFormat="1" ht="15" thickBot="1">
      <c r="A83" s="8">
        <v>8</v>
      </c>
      <c r="B83" s="5" t="s">
        <v>36</v>
      </c>
      <c r="C83" s="5" t="s">
        <v>37</v>
      </c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</row>
    <row r="84" spans="1:17" s="1" customFormat="1" ht="15" thickBot="1">
      <c r="A84" s="9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</row>
    <row r="85" spans="1:17" s="1" customFormat="1" ht="15" thickBot="1">
      <c r="A85" s="10" t="s">
        <v>3</v>
      </c>
      <c r="B85" s="4" t="s">
        <v>11</v>
      </c>
      <c r="C85" s="4" t="s">
        <v>39</v>
      </c>
      <c r="D85" s="4" t="s">
        <v>40</v>
      </c>
      <c r="E85" s="4" t="s">
        <v>12</v>
      </c>
      <c r="F85" s="4" t="s">
        <v>13</v>
      </c>
      <c r="G85" s="4" t="s">
        <v>14</v>
      </c>
      <c r="H85" s="4" t="s">
        <v>15</v>
      </c>
      <c r="I85" s="4" t="s">
        <v>16</v>
      </c>
      <c r="J85" s="4" t="s">
        <v>17</v>
      </c>
      <c r="K85" s="4" t="s">
        <v>18</v>
      </c>
      <c r="L85" s="4" t="s">
        <v>19</v>
      </c>
      <c r="M85" s="4" t="s">
        <v>20</v>
      </c>
      <c r="N85" s="4" t="s">
        <v>21</v>
      </c>
      <c r="O85" s="4" t="s">
        <v>22</v>
      </c>
      <c r="P85" s="4" t="s">
        <v>23</v>
      </c>
      <c r="Q85" s="4" t="s">
        <v>24</v>
      </c>
    </row>
    <row r="86" spans="1:17" s="1" customFormat="1" ht="15" thickBot="1">
      <c r="A86" s="8"/>
      <c r="B86" s="5">
        <v>8</v>
      </c>
      <c r="C86" s="5" t="s">
        <v>25</v>
      </c>
      <c r="D86" s="5">
        <v>4</v>
      </c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</row>
    <row r="87" spans="1:17" s="1" customFormat="1" ht="15" thickBot="1">
      <c r="A87" s="8"/>
      <c r="B87" s="5"/>
      <c r="C87" s="5"/>
      <c r="D87" s="5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</row>
    <row r="88" spans="1:17" s="1" customFormat="1" ht="15" thickBot="1">
      <c r="A88" s="8"/>
      <c r="B88" s="5"/>
      <c r="C88" s="5"/>
      <c r="D88" s="5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</row>
    <row r="89" spans="1:17" s="1" customFormat="1" ht="15" thickBot="1">
      <c r="A89" s="8"/>
      <c r="B89" s="5"/>
      <c r="C89" s="5"/>
      <c r="D89" s="5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</row>
    <row r="90" spans="1:17" s="1" customFormat="1" ht="14.25">
      <c r="A90" s="12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</row>
    <row r="91" spans="1:17" s="1" customFormat="1" ht="14.25">
      <c r="A91" s="9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</row>
    <row r="92" spans="1:17" s="1" customFormat="1" ht="17.25">
      <c r="A92" s="29" t="s">
        <v>43</v>
      </c>
      <c r="B92" s="30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</row>
    <row r="93" spans="1:17" s="1" customFormat="1" ht="14.25">
      <c r="A93" s="9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</row>
    <row r="94" spans="1:17" s="1" customFormat="1" ht="15" thickBot="1">
      <c r="A94" s="9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</row>
    <row r="95" spans="1:17" s="1" customFormat="1" ht="15" thickBot="1">
      <c r="A95" s="10" t="s">
        <v>11</v>
      </c>
      <c r="B95" s="4" t="s">
        <v>41</v>
      </c>
      <c r="C95" s="4" t="s">
        <v>8</v>
      </c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</row>
    <row r="96" spans="1:17" s="1" customFormat="1" ht="15" thickBot="1">
      <c r="A96" s="8"/>
      <c r="B96" s="5"/>
      <c r="C96" s="5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</row>
    <row r="97" spans="1:17" s="1" customFormat="1" ht="15" thickBot="1">
      <c r="A97" s="9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</row>
    <row r="98" spans="1:17" s="1" customFormat="1" ht="15" thickBot="1">
      <c r="A98" s="10" t="s">
        <v>3</v>
      </c>
      <c r="B98" s="4" t="s">
        <v>11</v>
      </c>
      <c r="C98" s="4" t="s">
        <v>39</v>
      </c>
      <c r="D98" s="4" t="s">
        <v>40</v>
      </c>
      <c r="E98" s="4" t="s">
        <v>12</v>
      </c>
      <c r="F98" s="4" t="s">
        <v>13</v>
      </c>
      <c r="G98" s="4" t="s">
        <v>14</v>
      </c>
      <c r="H98" s="4" t="s">
        <v>15</v>
      </c>
      <c r="I98" s="4" t="s">
        <v>16</v>
      </c>
      <c r="J98" s="4" t="s">
        <v>17</v>
      </c>
      <c r="K98" s="4" t="s">
        <v>18</v>
      </c>
      <c r="L98" s="4" t="s">
        <v>19</v>
      </c>
      <c r="M98" s="4" t="s">
        <v>20</v>
      </c>
      <c r="N98" s="4" t="s">
        <v>21</v>
      </c>
      <c r="O98" s="4" t="s">
        <v>22</v>
      </c>
      <c r="P98" s="4" t="s">
        <v>23</v>
      </c>
      <c r="Q98" s="4" t="s">
        <v>24</v>
      </c>
    </row>
    <row r="99" spans="1:17" s="1" customFormat="1" ht="15" thickBot="1">
      <c r="A99" s="8"/>
      <c r="B99" s="5"/>
      <c r="C99" s="5"/>
      <c r="D99" s="5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</row>
    <row r="100" spans="1:17" s="1" customFormat="1" ht="15" thickBot="1">
      <c r="A100" s="8"/>
      <c r="B100" s="5"/>
      <c r="C100" s="5"/>
      <c r="D100" s="5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</row>
    <row r="101" spans="1:17" s="1" customFormat="1" ht="15" thickBot="1">
      <c r="A101" s="8"/>
      <c r="B101" s="5"/>
      <c r="C101" s="5"/>
      <c r="D101" s="5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</row>
    <row r="102" spans="1:17" s="1" customFormat="1" ht="15" thickBot="1">
      <c r="A102" s="8"/>
      <c r="B102" s="5"/>
      <c r="C102" s="5"/>
      <c r="D102" s="5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 spans="1:17" s="1" customFormat="1" ht="15" thickBot="1">
      <c r="A103" s="9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</row>
    <row r="104" spans="1:17" s="1" customFormat="1" ht="15" thickBot="1">
      <c r="A104" s="10" t="s">
        <v>11</v>
      </c>
      <c r="B104" s="4" t="s">
        <v>41</v>
      </c>
      <c r="C104" s="4" t="s">
        <v>8</v>
      </c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</row>
    <row r="105" spans="1:17" s="1" customFormat="1" ht="15" thickBot="1">
      <c r="A105" s="8"/>
      <c r="B105" s="5"/>
      <c r="C105" s="5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</row>
    <row r="106" spans="1:17" s="1" customFormat="1" ht="15" thickBot="1">
      <c r="A106" s="9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</row>
    <row r="107" spans="1:17" s="1" customFormat="1" ht="15" thickBot="1">
      <c r="A107" s="10" t="s">
        <v>3</v>
      </c>
      <c r="B107" s="4" t="s">
        <v>11</v>
      </c>
      <c r="C107" s="4" t="s">
        <v>39</v>
      </c>
      <c r="D107" s="4" t="s">
        <v>40</v>
      </c>
      <c r="E107" s="4" t="s">
        <v>12</v>
      </c>
      <c r="F107" s="4" t="s">
        <v>13</v>
      </c>
      <c r="G107" s="4" t="s">
        <v>14</v>
      </c>
      <c r="H107" s="4" t="s">
        <v>15</v>
      </c>
      <c r="I107" s="4" t="s">
        <v>16</v>
      </c>
      <c r="J107" s="4" t="s">
        <v>17</v>
      </c>
      <c r="K107" s="4" t="s">
        <v>18</v>
      </c>
      <c r="L107" s="4" t="s">
        <v>19</v>
      </c>
      <c r="M107" s="4" t="s">
        <v>20</v>
      </c>
      <c r="N107" s="4" t="s">
        <v>21</v>
      </c>
      <c r="O107" s="4" t="s">
        <v>22</v>
      </c>
      <c r="P107" s="4" t="s">
        <v>23</v>
      </c>
      <c r="Q107" s="4" t="s">
        <v>24</v>
      </c>
    </row>
    <row r="108" spans="1:17" s="1" customFormat="1" ht="15" thickBot="1">
      <c r="A108" s="8"/>
      <c r="B108" s="5"/>
      <c r="C108" s="5"/>
      <c r="D108" s="5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 spans="1:17" s="1" customFormat="1" ht="15" thickBot="1">
      <c r="A109" s="8"/>
      <c r="B109" s="5"/>
      <c r="C109" s="5"/>
      <c r="D109" s="5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</row>
    <row r="110" spans="1:17" s="1" customFormat="1" ht="15" thickBot="1">
      <c r="A110" s="8"/>
      <c r="B110" s="5"/>
      <c r="C110" s="5"/>
      <c r="D110" s="5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 spans="1:17" s="1" customFormat="1" ht="15" thickBot="1">
      <c r="A111" s="8"/>
      <c r="B111" s="5"/>
      <c r="C111" s="5"/>
      <c r="D111" s="5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 spans="1:17" s="1" customFormat="1" ht="15" thickBot="1">
      <c r="A112" s="9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</row>
    <row r="113" spans="1:17" s="1" customFormat="1" ht="15" thickBot="1">
      <c r="A113" s="10" t="s">
        <v>11</v>
      </c>
      <c r="B113" s="4" t="s">
        <v>41</v>
      </c>
      <c r="C113" s="4" t="s">
        <v>8</v>
      </c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</row>
    <row r="114" spans="1:17" s="1" customFormat="1" ht="15" thickBot="1">
      <c r="A114" s="8"/>
      <c r="B114" s="5"/>
      <c r="C114" s="5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</row>
    <row r="115" spans="1:17" s="1" customFormat="1" ht="15" thickBot="1">
      <c r="A115" s="9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</row>
    <row r="116" spans="1:17" s="1" customFormat="1" ht="15" thickBot="1">
      <c r="A116" s="10" t="s">
        <v>3</v>
      </c>
      <c r="B116" s="4" t="s">
        <v>11</v>
      </c>
      <c r="C116" s="4" t="s">
        <v>39</v>
      </c>
      <c r="D116" s="4" t="s">
        <v>40</v>
      </c>
      <c r="E116" s="4" t="s">
        <v>12</v>
      </c>
      <c r="F116" s="4" t="s">
        <v>13</v>
      </c>
      <c r="G116" s="4" t="s">
        <v>14</v>
      </c>
      <c r="H116" s="4" t="s">
        <v>15</v>
      </c>
      <c r="I116" s="4" t="s">
        <v>16</v>
      </c>
      <c r="J116" s="4" t="s">
        <v>17</v>
      </c>
      <c r="K116" s="4" t="s">
        <v>18</v>
      </c>
      <c r="L116" s="4" t="s">
        <v>19</v>
      </c>
      <c r="M116" s="4" t="s">
        <v>20</v>
      </c>
      <c r="N116" s="4" t="s">
        <v>21</v>
      </c>
      <c r="O116" s="4" t="s">
        <v>22</v>
      </c>
      <c r="P116" s="4" t="s">
        <v>23</v>
      </c>
      <c r="Q116" s="4" t="s">
        <v>24</v>
      </c>
    </row>
    <row r="117" spans="1:17" s="1" customFormat="1" ht="15" thickBot="1">
      <c r="A117" s="8"/>
      <c r="B117" s="5"/>
      <c r="C117" s="5"/>
      <c r="D117" s="5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1:17" s="1" customFormat="1" ht="15" thickBot="1">
      <c r="A118" s="8"/>
      <c r="B118" s="5"/>
      <c r="C118" s="5"/>
      <c r="D118" s="5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</row>
    <row r="119" spans="1:17" s="1" customFormat="1" ht="15" thickBot="1">
      <c r="A119" s="8"/>
      <c r="B119" s="5"/>
      <c r="C119" s="5"/>
      <c r="D119" s="5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</row>
    <row r="120" spans="1:17" s="1" customFormat="1" ht="15" thickBot="1">
      <c r="A120" s="8"/>
      <c r="B120" s="5"/>
      <c r="C120" s="5"/>
      <c r="D120" s="5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 spans="1:17" s="1" customFormat="1" ht="15" thickBot="1">
      <c r="A121" s="9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</row>
    <row r="122" spans="1:17" s="1" customFormat="1" ht="15" thickBot="1">
      <c r="A122" s="10" t="s">
        <v>11</v>
      </c>
      <c r="B122" s="4" t="s">
        <v>41</v>
      </c>
      <c r="C122" s="4" t="s">
        <v>8</v>
      </c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</row>
    <row r="123" spans="1:17" s="1" customFormat="1" ht="15" thickBot="1">
      <c r="A123" s="8"/>
      <c r="B123" s="5"/>
      <c r="C123" s="5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</row>
    <row r="124" spans="1:17" s="1" customFormat="1" ht="15" thickBot="1">
      <c r="A124" s="9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</row>
    <row r="125" spans="1:17" s="1" customFormat="1" ht="15" thickBot="1">
      <c r="A125" s="10" t="s">
        <v>3</v>
      </c>
      <c r="B125" s="4" t="s">
        <v>11</v>
      </c>
      <c r="C125" s="4" t="s">
        <v>39</v>
      </c>
      <c r="D125" s="4" t="s">
        <v>40</v>
      </c>
      <c r="E125" s="4" t="s">
        <v>12</v>
      </c>
      <c r="F125" s="4" t="s">
        <v>13</v>
      </c>
      <c r="G125" s="4" t="s">
        <v>14</v>
      </c>
      <c r="H125" s="4" t="s">
        <v>15</v>
      </c>
      <c r="I125" s="4" t="s">
        <v>16</v>
      </c>
      <c r="J125" s="4" t="s">
        <v>17</v>
      </c>
      <c r="K125" s="4" t="s">
        <v>18</v>
      </c>
      <c r="L125" s="4" t="s">
        <v>19</v>
      </c>
      <c r="M125" s="4" t="s">
        <v>20</v>
      </c>
      <c r="N125" s="4" t="s">
        <v>21</v>
      </c>
      <c r="O125" s="4" t="s">
        <v>22</v>
      </c>
      <c r="P125" s="4" t="s">
        <v>23</v>
      </c>
      <c r="Q125" s="4" t="s">
        <v>24</v>
      </c>
    </row>
    <row r="126" spans="1:17" s="1" customFormat="1" ht="15" thickBot="1">
      <c r="A126" s="8"/>
      <c r="B126" s="5"/>
      <c r="C126" s="5"/>
      <c r="D126" s="5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</row>
    <row r="127" spans="1:17" s="1" customFormat="1" ht="15" thickBot="1">
      <c r="A127" s="8"/>
      <c r="B127" s="5"/>
      <c r="C127" s="5"/>
      <c r="D127" s="5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</row>
    <row r="128" spans="1:17" s="1" customFormat="1" ht="15" thickBot="1">
      <c r="A128" s="8"/>
      <c r="B128" s="5"/>
      <c r="C128" s="5"/>
      <c r="D128" s="5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</row>
    <row r="129" spans="1:17" s="1" customFormat="1" ht="15" thickBot="1">
      <c r="A129" s="8"/>
      <c r="B129" s="5"/>
      <c r="C129" s="5"/>
      <c r="D129" s="5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</row>
    <row r="130" spans="1:17" s="1" customFormat="1" ht="15" thickBot="1">
      <c r="A130" s="9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</row>
    <row r="131" spans="1:17" s="1" customFormat="1" ht="15" thickBot="1">
      <c r="A131" s="10" t="s">
        <v>11</v>
      </c>
      <c r="B131" s="4" t="s">
        <v>41</v>
      </c>
      <c r="C131" s="4" t="s">
        <v>8</v>
      </c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</row>
    <row r="132" spans="1:17" s="1" customFormat="1" ht="15" thickBot="1">
      <c r="A132" s="8"/>
      <c r="B132" s="5"/>
      <c r="C132" s="5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</row>
    <row r="133" spans="1:17" s="1" customFormat="1" ht="15" thickBot="1">
      <c r="A133" s="9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</row>
    <row r="134" spans="1:17" s="1" customFormat="1" ht="15" thickBot="1">
      <c r="A134" s="10" t="s">
        <v>3</v>
      </c>
      <c r="B134" s="4" t="s">
        <v>11</v>
      </c>
      <c r="C134" s="4" t="s">
        <v>39</v>
      </c>
      <c r="D134" s="4" t="s">
        <v>40</v>
      </c>
      <c r="E134" s="4" t="s">
        <v>12</v>
      </c>
      <c r="F134" s="4" t="s">
        <v>13</v>
      </c>
      <c r="G134" s="4" t="s">
        <v>14</v>
      </c>
      <c r="H134" s="4" t="s">
        <v>15</v>
      </c>
      <c r="I134" s="4" t="s">
        <v>16</v>
      </c>
      <c r="J134" s="4" t="s">
        <v>17</v>
      </c>
      <c r="K134" s="4" t="s">
        <v>18</v>
      </c>
      <c r="L134" s="4" t="s">
        <v>19</v>
      </c>
      <c r="M134" s="4" t="s">
        <v>20</v>
      </c>
      <c r="N134" s="4" t="s">
        <v>21</v>
      </c>
      <c r="O134" s="4" t="s">
        <v>22</v>
      </c>
      <c r="P134" s="4" t="s">
        <v>23</v>
      </c>
      <c r="Q134" s="4" t="s">
        <v>24</v>
      </c>
    </row>
    <row r="135" spans="1:17" s="1" customFormat="1" ht="15" thickBot="1">
      <c r="A135" s="8"/>
      <c r="B135" s="5"/>
      <c r="C135" s="5"/>
      <c r="D135" s="5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</row>
    <row r="136" spans="1:17" s="1" customFormat="1" ht="15" thickBot="1">
      <c r="A136" s="8"/>
      <c r="B136" s="5"/>
      <c r="C136" s="5"/>
      <c r="D136" s="5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</row>
    <row r="137" spans="1:17" s="1" customFormat="1" ht="15" thickBot="1">
      <c r="A137" s="8"/>
      <c r="B137" s="5"/>
      <c r="C137" s="5"/>
      <c r="D137" s="5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</row>
    <row r="138" spans="1:17" s="1" customFormat="1" ht="15" thickBot="1">
      <c r="A138" s="8"/>
      <c r="B138" s="5"/>
      <c r="C138" s="5"/>
      <c r="D138" s="5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</row>
    <row r="139" spans="1:17" s="1" customFormat="1" ht="15" thickBot="1">
      <c r="A139" s="9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</row>
    <row r="140" spans="1:17" s="1" customFormat="1" ht="15" thickBot="1">
      <c r="A140" s="10" t="s">
        <v>11</v>
      </c>
      <c r="B140" s="4" t="s">
        <v>41</v>
      </c>
      <c r="C140" s="4" t="s">
        <v>8</v>
      </c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</row>
    <row r="141" spans="1:17" s="1" customFormat="1" ht="15" thickBot="1">
      <c r="A141" s="8"/>
      <c r="B141" s="5"/>
      <c r="C141" s="5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</row>
    <row r="142" spans="1:17" s="1" customFormat="1" ht="15" thickBot="1">
      <c r="A142" s="9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</row>
    <row r="143" spans="1:17" s="1" customFormat="1" ht="15" thickBot="1">
      <c r="A143" s="10" t="s">
        <v>3</v>
      </c>
      <c r="B143" s="4" t="s">
        <v>11</v>
      </c>
      <c r="C143" s="4" t="s">
        <v>39</v>
      </c>
      <c r="D143" s="4" t="s">
        <v>40</v>
      </c>
      <c r="E143" s="4" t="s">
        <v>12</v>
      </c>
      <c r="F143" s="4" t="s">
        <v>13</v>
      </c>
      <c r="G143" s="4" t="s">
        <v>14</v>
      </c>
      <c r="H143" s="4" t="s">
        <v>15</v>
      </c>
      <c r="I143" s="4" t="s">
        <v>16</v>
      </c>
      <c r="J143" s="4" t="s">
        <v>17</v>
      </c>
      <c r="K143" s="4" t="s">
        <v>18</v>
      </c>
      <c r="L143" s="4" t="s">
        <v>19</v>
      </c>
      <c r="M143" s="4" t="s">
        <v>20</v>
      </c>
      <c r="N143" s="4" t="s">
        <v>21</v>
      </c>
      <c r="O143" s="4" t="s">
        <v>22</v>
      </c>
      <c r="P143" s="4" t="s">
        <v>23</v>
      </c>
      <c r="Q143" s="4" t="s">
        <v>24</v>
      </c>
    </row>
    <row r="144" spans="1:17" s="1" customFormat="1" ht="15" thickBot="1">
      <c r="A144" s="8"/>
      <c r="B144" s="5"/>
      <c r="C144" s="5"/>
      <c r="D144" s="5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</row>
    <row r="145" spans="1:17" s="1" customFormat="1" ht="15" thickBot="1">
      <c r="A145" s="8"/>
      <c r="B145" s="5"/>
      <c r="C145" s="5"/>
      <c r="D145" s="5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</row>
    <row r="146" spans="1:17" s="1" customFormat="1" ht="15" thickBot="1">
      <c r="A146" s="8"/>
      <c r="B146" s="5"/>
      <c r="C146" s="5"/>
      <c r="D146" s="5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</row>
    <row r="147" spans="1:17" s="1" customFormat="1" ht="15" thickBot="1">
      <c r="A147" s="8"/>
      <c r="B147" s="5"/>
      <c r="C147" s="5"/>
      <c r="D147" s="5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</row>
    <row r="148" spans="1:17" s="1" customFormat="1" ht="15" thickBot="1">
      <c r="A148" s="9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</row>
    <row r="149" spans="1:17" s="1" customFormat="1" ht="15" thickBot="1">
      <c r="A149" s="10" t="s">
        <v>11</v>
      </c>
      <c r="B149" s="4" t="s">
        <v>41</v>
      </c>
      <c r="C149" s="4" t="s">
        <v>8</v>
      </c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</row>
    <row r="150" spans="1:17" s="1" customFormat="1" ht="15" thickBot="1">
      <c r="A150" s="8"/>
      <c r="B150" s="5"/>
      <c r="C150" s="5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</row>
    <row r="151" spans="1:17" s="1" customFormat="1" ht="15" thickBot="1">
      <c r="A151" s="9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</row>
    <row r="152" spans="1:17" s="1" customFormat="1" ht="15" thickBot="1">
      <c r="A152" s="10" t="s">
        <v>3</v>
      </c>
      <c r="B152" s="4" t="s">
        <v>11</v>
      </c>
      <c r="C152" s="4" t="s">
        <v>39</v>
      </c>
      <c r="D152" s="4" t="s">
        <v>40</v>
      </c>
      <c r="E152" s="4" t="s">
        <v>12</v>
      </c>
      <c r="F152" s="4" t="s">
        <v>13</v>
      </c>
      <c r="G152" s="4" t="s">
        <v>14</v>
      </c>
      <c r="H152" s="4" t="s">
        <v>15</v>
      </c>
      <c r="I152" s="4" t="s">
        <v>16</v>
      </c>
      <c r="J152" s="4" t="s">
        <v>17</v>
      </c>
      <c r="K152" s="4" t="s">
        <v>18</v>
      </c>
      <c r="L152" s="4" t="s">
        <v>19</v>
      </c>
      <c r="M152" s="4" t="s">
        <v>20</v>
      </c>
      <c r="N152" s="4" t="s">
        <v>21</v>
      </c>
      <c r="O152" s="4" t="s">
        <v>22</v>
      </c>
      <c r="P152" s="4" t="s">
        <v>23</v>
      </c>
      <c r="Q152" s="4" t="s">
        <v>24</v>
      </c>
    </row>
    <row r="153" spans="1:17" s="1" customFormat="1" ht="15" thickBot="1">
      <c r="A153" s="8"/>
      <c r="B153" s="5"/>
      <c r="C153" s="5"/>
      <c r="D153" s="5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</row>
    <row r="154" spans="1:17" s="1" customFormat="1" ht="15" thickBot="1">
      <c r="A154" s="8"/>
      <c r="B154" s="5"/>
      <c r="C154" s="5"/>
      <c r="D154" s="5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</row>
    <row r="155" spans="1:17" s="1" customFormat="1" ht="15" thickBot="1">
      <c r="A155" s="8"/>
      <c r="B155" s="5"/>
      <c r="C155" s="5"/>
      <c r="D155" s="5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</row>
    <row r="156" spans="1:17" s="1" customFormat="1" ht="15" thickBot="1">
      <c r="A156" s="8"/>
      <c r="B156" s="5"/>
      <c r="C156" s="5"/>
      <c r="D156" s="5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</row>
    <row r="157" spans="1:17" s="1" customFormat="1" ht="15" thickBot="1">
      <c r="A157" s="9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</row>
    <row r="158" spans="1:17" s="1" customFormat="1" ht="15" thickBot="1">
      <c r="A158" s="10" t="s">
        <v>11</v>
      </c>
      <c r="B158" s="4" t="s">
        <v>41</v>
      </c>
      <c r="C158" s="4" t="s">
        <v>8</v>
      </c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</row>
    <row r="159" spans="1:17" s="1" customFormat="1" ht="15" thickBot="1">
      <c r="A159" s="8"/>
      <c r="B159" s="5"/>
      <c r="C159" s="5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</row>
    <row r="160" spans="1:17" s="1" customFormat="1" ht="15" thickBot="1">
      <c r="A160" s="9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</row>
    <row r="161" spans="1:17" s="1" customFormat="1" ht="15" thickBot="1">
      <c r="A161" s="10" t="s">
        <v>3</v>
      </c>
      <c r="B161" s="4" t="s">
        <v>11</v>
      </c>
      <c r="C161" s="4" t="s">
        <v>39</v>
      </c>
      <c r="D161" s="4" t="s">
        <v>40</v>
      </c>
      <c r="E161" s="4" t="s">
        <v>12</v>
      </c>
      <c r="F161" s="4" t="s">
        <v>13</v>
      </c>
      <c r="G161" s="4" t="s">
        <v>14</v>
      </c>
      <c r="H161" s="4" t="s">
        <v>15</v>
      </c>
      <c r="I161" s="4" t="s">
        <v>16</v>
      </c>
      <c r="J161" s="4" t="s">
        <v>17</v>
      </c>
      <c r="K161" s="4" t="s">
        <v>18</v>
      </c>
      <c r="L161" s="4" t="s">
        <v>19</v>
      </c>
      <c r="M161" s="4" t="s">
        <v>20</v>
      </c>
      <c r="N161" s="4" t="s">
        <v>21</v>
      </c>
      <c r="O161" s="4" t="s">
        <v>22</v>
      </c>
      <c r="P161" s="4" t="s">
        <v>23</v>
      </c>
      <c r="Q161" s="4" t="s">
        <v>24</v>
      </c>
    </row>
    <row r="162" spans="1:17" s="1" customFormat="1" ht="15" thickBot="1">
      <c r="A162" s="8"/>
      <c r="B162" s="5"/>
      <c r="C162" s="5"/>
      <c r="D162" s="5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</row>
    <row r="163" spans="1:17" s="1" customFormat="1" ht="15" thickBot="1">
      <c r="A163" s="8"/>
      <c r="B163" s="5"/>
      <c r="C163" s="5"/>
      <c r="D163" s="5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</row>
    <row r="164" spans="1:17" s="1" customFormat="1" ht="15" thickBot="1">
      <c r="A164" s="8"/>
      <c r="B164" s="5"/>
      <c r="C164" s="5"/>
      <c r="D164" s="5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</row>
    <row r="165" spans="1:17" ht="14.25" thickBot="1">
      <c r="A165" s="17"/>
      <c r="B165" s="18"/>
      <c r="C165" s="18"/>
      <c r="D165" s="18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</row>
  </sheetData>
  <sheetProtection/>
  <mergeCells count="6">
    <mergeCell ref="A1:B1"/>
    <mergeCell ref="A2:B2"/>
    <mergeCell ref="A4:B4"/>
    <mergeCell ref="A12:B12"/>
    <mergeCell ref="A16:B16"/>
    <mergeCell ref="A92:B9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5"/>
  <sheetViews>
    <sheetView zoomScalePageLayoutView="0" workbookViewId="0" topLeftCell="A1">
      <selection activeCell="A12" sqref="A12:B12"/>
    </sheetView>
  </sheetViews>
  <sheetFormatPr defaultColWidth="9.140625" defaultRowHeight="15"/>
  <cols>
    <col min="1" max="1" width="18.7109375" style="3" customWidth="1"/>
    <col min="2" max="2" width="65.7109375" style="2" customWidth="1"/>
    <col min="3" max="3" width="19.7109375" style="2" customWidth="1"/>
    <col min="4" max="4" width="18.7109375" style="2" customWidth="1"/>
    <col min="5" max="17" width="11.7109375" style="2" customWidth="1"/>
  </cols>
  <sheetData>
    <row r="1" spans="1:17" s="1" customFormat="1" ht="17.25">
      <c r="A1" s="29" t="s">
        <v>45</v>
      </c>
      <c r="B1" s="30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1" customFormat="1" ht="17.25">
      <c r="A2" s="29" t="s">
        <v>44</v>
      </c>
      <c r="B2" s="30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1" customFormat="1" ht="14.25">
      <c r="A3" s="9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s="1" customFormat="1" ht="17.25">
      <c r="A4" s="29" t="s">
        <v>0</v>
      </c>
      <c r="B4" s="30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s="1" customFormat="1" ht="15" thickBot="1">
      <c r="A5" s="9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s="1" customFormat="1" ht="15" thickBot="1">
      <c r="A6" s="10" t="s">
        <v>1</v>
      </c>
      <c r="B6" s="5" t="s">
        <v>48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s="1" customFormat="1" ht="15" thickBot="1">
      <c r="A7" s="10" t="s">
        <v>2</v>
      </c>
      <c r="B7" s="5" t="s">
        <v>50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s="1" customFormat="1" ht="15" thickBot="1">
      <c r="A8" s="9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6"/>
    </row>
    <row r="9" spans="1:17" s="1" customFormat="1" ht="15" thickBot="1">
      <c r="A9" s="10" t="s">
        <v>3</v>
      </c>
      <c r="B9" s="4" t="s">
        <v>4</v>
      </c>
      <c r="C9" s="4" t="s">
        <v>5</v>
      </c>
      <c r="D9" s="4" t="s">
        <v>6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6"/>
    </row>
    <row r="10" spans="1:17" s="1" customFormat="1" ht="15" thickBot="1">
      <c r="A10" s="8">
        <v>40438</v>
      </c>
      <c r="B10" s="5" t="s">
        <v>73</v>
      </c>
      <c r="C10" s="5" t="s">
        <v>74</v>
      </c>
      <c r="D10" s="11">
        <v>619.63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6"/>
      <c r="P10" s="6"/>
      <c r="Q10" s="6"/>
    </row>
    <row r="11" spans="1:17" s="1" customFormat="1" ht="15" thickBot="1">
      <c r="A11" s="9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s="1" customFormat="1" ht="15" thickBot="1">
      <c r="A12" s="31" t="s">
        <v>7</v>
      </c>
      <c r="B12" s="32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s="1" customFormat="1" ht="15" thickBot="1">
      <c r="A13" s="8" t="s">
        <v>38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s="1" customFormat="1" ht="14.25">
      <c r="A14" s="12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s="1" customFormat="1" ht="14.25">
      <c r="A15" s="9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s="1" customFormat="1" ht="17.25">
      <c r="A16" s="29" t="s">
        <v>42</v>
      </c>
      <c r="B16" s="3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s="1" customFormat="1" ht="17.25">
      <c r="A17" s="21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s="1" customFormat="1" ht="15" thickBot="1">
      <c r="A18" s="9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s="1" customFormat="1" ht="15" thickBot="1">
      <c r="A19" s="10" t="s">
        <v>11</v>
      </c>
      <c r="B19" s="4" t="s">
        <v>41</v>
      </c>
      <c r="C19" s="4" t="s">
        <v>8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s="1" customFormat="1" ht="15" thickBot="1">
      <c r="A20" s="8">
        <v>1</v>
      </c>
      <c r="B20" s="5" t="s">
        <v>9</v>
      </c>
      <c r="C20" s="5" t="s">
        <v>10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s="1" customFormat="1" ht="15" thickBot="1">
      <c r="A21" s="9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s="1" customFormat="1" ht="15" thickBot="1">
      <c r="A22" s="10" t="s">
        <v>3</v>
      </c>
      <c r="B22" s="4" t="s">
        <v>11</v>
      </c>
      <c r="C22" s="4" t="s">
        <v>39</v>
      </c>
      <c r="D22" s="4" t="s">
        <v>40</v>
      </c>
      <c r="E22" s="4" t="s">
        <v>12</v>
      </c>
      <c r="F22" s="4" t="s">
        <v>13</v>
      </c>
      <c r="G22" s="4" t="s">
        <v>14</v>
      </c>
      <c r="H22" s="4" t="s">
        <v>15</v>
      </c>
      <c r="I22" s="4" t="s">
        <v>16</v>
      </c>
      <c r="J22" s="4" t="s">
        <v>17</v>
      </c>
      <c r="K22" s="4" t="s">
        <v>18</v>
      </c>
      <c r="L22" s="4" t="s">
        <v>19</v>
      </c>
      <c r="M22" s="4" t="s">
        <v>20</v>
      </c>
      <c r="N22" s="4" t="s">
        <v>21</v>
      </c>
      <c r="O22" s="4" t="s">
        <v>22</v>
      </c>
      <c r="P22" s="4" t="s">
        <v>23</v>
      </c>
      <c r="Q22" s="4" t="s">
        <v>24</v>
      </c>
    </row>
    <row r="23" spans="1:17" s="1" customFormat="1" ht="15" thickBot="1">
      <c r="A23" s="8">
        <v>40438</v>
      </c>
      <c r="B23" s="5">
        <v>1</v>
      </c>
      <c r="C23" s="5" t="s">
        <v>25</v>
      </c>
      <c r="D23" s="5">
        <v>4</v>
      </c>
      <c r="E23" s="14">
        <v>10.3</v>
      </c>
      <c r="F23" s="14">
        <v>6.7</v>
      </c>
      <c r="G23" s="14">
        <v>23.2</v>
      </c>
      <c r="H23" s="14">
        <v>22.1</v>
      </c>
      <c r="I23" s="14">
        <v>4.9</v>
      </c>
      <c r="J23" s="14">
        <v>0</v>
      </c>
      <c r="K23" s="14">
        <v>0</v>
      </c>
      <c r="L23" s="14">
        <v>0.4</v>
      </c>
      <c r="M23" s="14">
        <v>0</v>
      </c>
      <c r="N23" s="14">
        <v>1.6</v>
      </c>
      <c r="O23" s="14">
        <v>7.8</v>
      </c>
      <c r="P23" s="14">
        <v>13.6</v>
      </c>
      <c r="Q23" s="14">
        <f>SUM(E23:P23)</f>
        <v>90.6</v>
      </c>
    </row>
    <row r="24" spans="1:17" s="1" customFormat="1" ht="15" thickBot="1">
      <c r="A24" s="8">
        <v>40438</v>
      </c>
      <c r="B24" s="5">
        <v>1</v>
      </c>
      <c r="C24" s="5" t="s">
        <v>26</v>
      </c>
      <c r="D24" s="5">
        <v>98</v>
      </c>
      <c r="E24" s="14">
        <v>30</v>
      </c>
      <c r="F24" s="14">
        <v>30</v>
      </c>
      <c r="G24" s="14">
        <v>30</v>
      </c>
      <c r="H24" s="14">
        <v>30</v>
      </c>
      <c r="I24" s="14">
        <v>30</v>
      </c>
      <c r="J24" s="14">
        <v>30</v>
      </c>
      <c r="K24" s="14">
        <v>30</v>
      </c>
      <c r="L24" s="14">
        <v>30</v>
      </c>
      <c r="M24" s="14">
        <v>30</v>
      </c>
      <c r="N24" s="14">
        <v>30</v>
      </c>
      <c r="O24" s="14">
        <v>30</v>
      </c>
      <c r="P24" s="14">
        <v>30</v>
      </c>
      <c r="Q24" s="14">
        <v>30</v>
      </c>
    </row>
    <row r="25" spans="1:17" s="1" customFormat="1" ht="15" thickBot="1">
      <c r="A25" s="8"/>
      <c r="B25" s="5"/>
      <c r="C25" s="5"/>
      <c r="D25" s="5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1:17" s="1" customFormat="1" ht="15" thickBot="1">
      <c r="A26" s="8"/>
      <c r="B26" s="5"/>
      <c r="C26" s="5"/>
      <c r="D26" s="5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1:17" s="1" customFormat="1" ht="15" thickBot="1">
      <c r="A27" s="9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s="1" customFormat="1" ht="15" thickBot="1">
      <c r="A28" s="10" t="s">
        <v>11</v>
      </c>
      <c r="B28" s="4" t="s">
        <v>41</v>
      </c>
      <c r="C28" s="4" t="s">
        <v>8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s="1" customFormat="1" ht="15" thickBot="1">
      <c r="A29" s="8">
        <v>2</v>
      </c>
      <c r="B29" s="5" t="s">
        <v>27</v>
      </c>
      <c r="C29" s="5" t="s">
        <v>46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s="1" customFormat="1" ht="15" thickBot="1">
      <c r="A30" s="9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s="1" customFormat="1" ht="15" thickBot="1">
      <c r="A31" s="10" t="s">
        <v>3</v>
      </c>
      <c r="B31" s="4" t="s">
        <v>11</v>
      </c>
      <c r="C31" s="4" t="s">
        <v>39</v>
      </c>
      <c r="D31" s="4" t="s">
        <v>40</v>
      </c>
      <c r="E31" s="4" t="s">
        <v>12</v>
      </c>
      <c r="F31" s="4" t="s">
        <v>13</v>
      </c>
      <c r="G31" s="4" t="s">
        <v>14</v>
      </c>
      <c r="H31" s="4" t="s">
        <v>15</v>
      </c>
      <c r="I31" s="4" t="s">
        <v>16</v>
      </c>
      <c r="J31" s="4" t="s">
        <v>17</v>
      </c>
      <c r="K31" s="4" t="s">
        <v>18</v>
      </c>
      <c r="L31" s="4" t="s">
        <v>19</v>
      </c>
      <c r="M31" s="4" t="s">
        <v>20</v>
      </c>
      <c r="N31" s="4" t="s">
        <v>21</v>
      </c>
      <c r="O31" s="4" t="s">
        <v>22</v>
      </c>
      <c r="P31" s="4" t="s">
        <v>23</v>
      </c>
      <c r="Q31" s="4" t="s">
        <v>24</v>
      </c>
    </row>
    <row r="32" spans="1:17" s="1" customFormat="1" ht="15.75" thickBot="1">
      <c r="A32" s="8">
        <v>40438</v>
      </c>
      <c r="B32" s="5">
        <v>2</v>
      </c>
      <c r="C32" s="5" t="s">
        <v>47</v>
      </c>
      <c r="D32" s="5">
        <v>5</v>
      </c>
      <c r="E32" s="26">
        <f>46/30</f>
        <v>1.5333333333333334</v>
      </c>
      <c r="F32" s="26">
        <f>35/30</f>
        <v>1.1666666666666667</v>
      </c>
      <c r="G32" s="26">
        <f>95/30</f>
        <v>3.1666666666666665</v>
      </c>
      <c r="H32" s="26">
        <f>95/30</f>
        <v>3.1666666666666665</v>
      </c>
      <c r="I32" s="26">
        <f>24/30</f>
        <v>0.8</v>
      </c>
      <c r="J32" s="26">
        <v>0</v>
      </c>
      <c r="K32" s="26">
        <v>0</v>
      </c>
      <c r="L32" s="26">
        <f>3/30</f>
        <v>0.1</v>
      </c>
      <c r="M32" s="26">
        <v>0</v>
      </c>
      <c r="N32" s="26">
        <f>10/30</f>
        <v>0.3333333333333333</v>
      </c>
      <c r="O32" s="26">
        <f>35/30</f>
        <v>1.1666666666666667</v>
      </c>
      <c r="P32" s="26">
        <f>58/30</f>
        <v>1.9333333333333333</v>
      </c>
      <c r="Q32" s="14">
        <f>SUM(E32:P32)</f>
        <v>13.366666666666667</v>
      </c>
    </row>
    <row r="33" spans="1:17" s="1" customFormat="1" ht="15" thickBot="1">
      <c r="A33" s="8">
        <v>40438</v>
      </c>
      <c r="B33" s="5">
        <v>2</v>
      </c>
      <c r="C33" s="5" t="s">
        <v>26</v>
      </c>
      <c r="D33" s="5">
        <v>98</v>
      </c>
      <c r="E33" s="14">
        <v>30</v>
      </c>
      <c r="F33" s="14">
        <v>30</v>
      </c>
      <c r="G33" s="14">
        <v>30</v>
      </c>
      <c r="H33" s="14">
        <v>30</v>
      </c>
      <c r="I33" s="14">
        <v>30</v>
      </c>
      <c r="J33" s="14">
        <v>30</v>
      </c>
      <c r="K33" s="14">
        <v>30</v>
      </c>
      <c r="L33" s="14">
        <v>30</v>
      </c>
      <c r="M33" s="14">
        <v>30</v>
      </c>
      <c r="N33" s="14">
        <v>30</v>
      </c>
      <c r="O33" s="14">
        <v>30</v>
      </c>
      <c r="P33" s="14">
        <v>30</v>
      </c>
      <c r="Q33" s="14">
        <v>30</v>
      </c>
    </row>
    <row r="34" spans="1:17" s="1" customFormat="1" ht="15" thickBot="1">
      <c r="A34" s="8"/>
      <c r="B34" s="5"/>
      <c r="C34" s="5"/>
      <c r="D34" s="5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spans="1:17" s="1" customFormat="1" ht="15" thickBot="1">
      <c r="A35" s="8"/>
      <c r="B35" s="5"/>
      <c r="C35" s="5"/>
      <c r="D35" s="5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1:17" s="1" customFormat="1" ht="15" thickBot="1">
      <c r="A36" s="9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s="1" customFormat="1" ht="15" thickBot="1">
      <c r="A37" s="10" t="s">
        <v>11</v>
      </c>
      <c r="B37" s="4" t="s">
        <v>41</v>
      </c>
      <c r="C37" s="4" t="s">
        <v>8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s="1" customFormat="1" ht="15" thickBot="1">
      <c r="A38" s="8">
        <v>3</v>
      </c>
      <c r="B38" s="5" t="s">
        <v>28</v>
      </c>
      <c r="C38" s="5" t="s">
        <v>29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s="1" customFormat="1" ht="15" thickBot="1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s="1" customFormat="1" ht="15" thickBot="1">
      <c r="A40" s="10" t="s">
        <v>3</v>
      </c>
      <c r="B40" s="4" t="s">
        <v>11</v>
      </c>
      <c r="C40" s="4" t="s">
        <v>39</v>
      </c>
      <c r="D40" s="4" t="s">
        <v>40</v>
      </c>
      <c r="E40" s="4" t="s">
        <v>12</v>
      </c>
      <c r="F40" s="4" t="s">
        <v>13</v>
      </c>
      <c r="G40" s="4" t="s">
        <v>14</v>
      </c>
      <c r="H40" s="4" t="s">
        <v>15</v>
      </c>
      <c r="I40" s="4" t="s">
        <v>16</v>
      </c>
      <c r="J40" s="4" t="s">
        <v>17</v>
      </c>
      <c r="K40" s="4" t="s">
        <v>18</v>
      </c>
      <c r="L40" s="4" t="s">
        <v>19</v>
      </c>
      <c r="M40" s="4" t="s">
        <v>20</v>
      </c>
      <c r="N40" s="4" t="s">
        <v>21</v>
      </c>
      <c r="O40" s="4" t="s">
        <v>22</v>
      </c>
      <c r="P40" s="4" t="s">
        <v>23</v>
      </c>
      <c r="Q40" s="4" t="s">
        <v>24</v>
      </c>
    </row>
    <row r="41" spans="1:18" s="1" customFormat="1" ht="15" thickBot="1">
      <c r="A41" s="8">
        <v>40438</v>
      </c>
      <c r="B41" s="5">
        <v>3</v>
      </c>
      <c r="C41" s="5" t="s">
        <v>30</v>
      </c>
      <c r="D41" s="5">
        <v>1</v>
      </c>
      <c r="E41" s="14">
        <v>20.3</v>
      </c>
      <c r="F41" s="14">
        <v>23.2</v>
      </c>
      <c r="G41" s="14">
        <v>27.6</v>
      </c>
      <c r="H41" s="14">
        <v>33.3</v>
      </c>
      <c r="I41" s="14">
        <v>39.3</v>
      </c>
      <c r="J41" s="14">
        <v>42.4</v>
      </c>
      <c r="K41" s="14">
        <v>43.5</v>
      </c>
      <c r="L41" s="14">
        <v>43.4</v>
      </c>
      <c r="M41" s="14">
        <v>40.4</v>
      </c>
      <c r="N41" s="14">
        <v>35.1</v>
      </c>
      <c r="O41" s="14">
        <v>27.7</v>
      </c>
      <c r="P41" s="14">
        <v>22.1</v>
      </c>
      <c r="Q41" s="14">
        <f>AVERAGE(E41:P41)</f>
        <v>33.19166666666667</v>
      </c>
      <c r="R41" s="20"/>
    </row>
    <row r="42" spans="1:17" s="1" customFormat="1" ht="15" thickBot="1">
      <c r="A42" s="8">
        <v>40438</v>
      </c>
      <c r="B42" s="5">
        <v>3</v>
      </c>
      <c r="C42" s="5" t="s">
        <v>26</v>
      </c>
      <c r="D42" s="5">
        <v>98</v>
      </c>
      <c r="E42" s="14">
        <v>30</v>
      </c>
      <c r="F42" s="14">
        <v>30</v>
      </c>
      <c r="G42" s="14">
        <v>30</v>
      </c>
      <c r="H42" s="14">
        <v>30</v>
      </c>
      <c r="I42" s="14">
        <v>30</v>
      </c>
      <c r="J42" s="14">
        <v>30</v>
      </c>
      <c r="K42" s="14">
        <v>30</v>
      </c>
      <c r="L42" s="14">
        <v>30</v>
      </c>
      <c r="M42" s="14">
        <v>30</v>
      </c>
      <c r="N42" s="14">
        <v>30</v>
      </c>
      <c r="O42" s="14">
        <v>30</v>
      </c>
      <c r="P42" s="14">
        <v>30</v>
      </c>
      <c r="Q42" s="14">
        <v>30</v>
      </c>
    </row>
    <row r="43" spans="1:17" s="1" customFormat="1" ht="15" thickBot="1">
      <c r="A43" s="8"/>
      <c r="B43" s="5"/>
      <c r="C43" s="5"/>
      <c r="D43" s="5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1:17" s="1" customFormat="1" ht="15" thickBot="1">
      <c r="A44" s="8"/>
      <c r="B44" s="5"/>
      <c r="C44" s="5"/>
      <c r="D44" s="5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1:17" s="1" customFormat="1" ht="15" thickBot="1">
      <c r="A45" s="9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17" s="1" customFormat="1" ht="15" thickBot="1">
      <c r="A46" s="10" t="s">
        <v>11</v>
      </c>
      <c r="B46" s="4" t="s">
        <v>41</v>
      </c>
      <c r="C46" s="4" t="s">
        <v>8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 s="1" customFormat="1" ht="15" thickBot="1">
      <c r="A47" s="8">
        <v>4</v>
      </c>
      <c r="B47" s="5" t="s">
        <v>31</v>
      </c>
      <c r="C47" s="5" t="s">
        <v>29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7" s="1" customFormat="1" ht="15" thickBot="1">
      <c r="A48" s="9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1:17" s="1" customFormat="1" ht="15" thickBot="1">
      <c r="A49" s="10" t="s">
        <v>3</v>
      </c>
      <c r="B49" s="4" t="s">
        <v>11</v>
      </c>
      <c r="C49" s="4" t="s">
        <v>39</v>
      </c>
      <c r="D49" s="4" t="s">
        <v>40</v>
      </c>
      <c r="E49" s="4" t="s">
        <v>12</v>
      </c>
      <c r="F49" s="4" t="s">
        <v>13</v>
      </c>
      <c r="G49" s="4" t="s">
        <v>14</v>
      </c>
      <c r="H49" s="4" t="s">
        <v>15</v>
      </c>
      <c r="I49" s="4" t="s">
        <v>16</v>
      </c>
      <c r="J49" s="4" t="s">
        <v>17</v>
      </c>
      <c r="K49" s="4" t="s">
        <v>18</v>
      </c>
      <c r="L49" s="4" t="s">
        <v>19</v>
      </c>
      <c r="M49" s="4" t="s">
        <v>20</v>
      </c>
      <c r="N49" s="4" t="s">
        <v>21</v>
      </c>
      <c r="O49" s="4" t="s">
        <v>22</v>
      </c>
      <c r="P49" s="4" t="s">
        <v>23</v>
      </c>
      <c r="Q49" s="4" t="s">
        <v>24</v>
      </c>
    </row>
    <row r="50" spans="1:17" s="1" customFormat="1" ht="15" thickBot="1">
      <c r="A50" s="8">
        <v>40438</v>
      </c>
      <c r="B50" s="5">
        <v>4</v>
      </c>
      <c r="C50" s="5" t="s">
        <v>30</v>
      </c>
      <c r="D50" s="5">
        <v>1</v>
      </c>
      <c r="E50" s="14">
        <v>9</v>
      </c>
      <c r="F50" s="14">
        <v>11.1</v>
      </c>
      <c r="G50" s="14">
        <v>15.1</v>
      </c>
      <c r="H50" s="14">
        <v>20.3</v>
      </c>
      <c r="I50" s="14">
        <v>25.8</v>
      </c>
      <c r="J50" s="14">
        <v>27.9</v>
      </c>
      <c r="K50" s="14">
        <v>29.2</v>
      </c>
      <c r="L50" s="14">
        <v>29</v>
      </c>
      <c r="M50" s="14">
        <v>25.9</v>
      </c>
      <c r="N50" s="14">
        <v>21</v>
      </c>
      <c r="O50" s="14">
        <v>15.4</v>
      </c>
      <c r="P50" s="14">
        <v>10.6</v>
      </c>
      <c r="Q50" s="14">
        <f>AVERAGE(E50:P50)</f>
        <v>20.025</v>
      </c>
    </row>
    <row r="51" spans="1:17" s="1" customFormat="1" ht="15" thickBot="1">
      <c r="A51" s="8">
        <v>40438</v>
      </c>
      <c r="B51" s="5">
        <v>4</v>
      </c>
      <c r="C51" s="5" t="s">
        <v>26</v>
      </c>
      <c r="D51" s="5">
        <v>98</v>
      </c>
      <c r="E51" s="14">
        <v>30</v>
      </c>
      <c r="F51" s="14">
        <v>30</v>
      </c>
      <c r="G51" s="14">
        <v>30</v>
      </c>
      <c r="H51" s="14">
        <v>30</v>
      </c>
      <c r="I51" s="14">
        <v>30</v>
      </c>
      <c r="J51" s="14">
        <v>30</v>
      </c>
      <c r="K51" s="14">
        <v>30</v>
      </c>
      <c r="L51" s="14">
        <v>30</v>
      </c>
      <c r="M51" s="14">
        <v>30</v>
      </c>
      <c r="N51" s="14">
        <v>30</v>
      </c>
      <c r="O51" s="14">
        <v>30</v>
      </c>
      <c r="P51" s="14">
        <v>30</v>
      </c>
      <c r="Q51" s="14">
        <v>30</v>
      </c>
    </row>
    <row r="52" spans="1:17" s="1" customFormat="1" ht="15" thickBot="1">
      <c r="A52" s="8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s="1" customFormat="1" ht="15" thickBot="1">
      <c r="A53" s="8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17" s="1" customFormat="1" ht="15" thickBot="1">
      <c r="A54" s="9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1:17" s="1" customFormat="1" ht="15" thickBot="1">
      <c r="A55" s="10" t="s">
        <v>11</v>
      </c>
      <c r="B55" s="4" t="s">
        <v>41</v>
      </c>
      <c r="C55" s="4" t="s">
        <v>8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</row>
    <row r="56" spans="1:17" s="1" customFormat="1" ht="15" thickBot="1">
      <c r="A56" s="8">
        <v>5</v>
      </c>
      <c r="B56" s="5" t="s">
        <v>32</v>
      </c>
      <c r="C56" s="5" t="s">
        <v>29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1:17" s="1" customFormat="1" ht="15" thickBot="1">
      <c r="A57" s="9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</row>
    <row r="58" spans="1:17" s="1" customFormat="1" ht="15" thickBot="1">
      <c r="A58" s="10" t="s">
        <v>3</v>
      </c>
      <c r="B58" s="4" t="s">
        <v>11</v>
      </c>
      <c r="C58" s="4" t="s">
        <v>39</v>
      </c>
      <c r="D58" s="4" t="s">
        <v>40</v>
      </c>
      <c r="E58" s="4" t="s">
        <v>12</v>
      </c>
      <c r="F58" s="4" t="s">
        <v>13</v>
      </c>
      <c r="G58" s="4" t="s">
        <v>14</v>
      </c>
      <c r="H58" s="4" t="s">
        <v>15</v>
      </c>
      <c r="I58" s="4" t="s">
        <v>16</v>
      </c>
      <c r="J58" s="4" t="s">
        <v>17</v>
      </c>
      <c r="K58" s="4" t="s">
        <v>18</v>
      </c>
      <c r="L58" s="4" t="s">
        <v>19</v>
      </c>
      <c r="M58" s="4" t="s">
        <v>20</v>
      </c>
      <c r="N58" s="4" t="s">
        <v>21</v>
      </c>
      <c r="O58" s="4" t="s">
        <v>22</v>
      </c>
      <c r="P58" s="4" t="s">
        <v>23</v>
      </c>
      <c r="Q58" s="4" t="s">
        <v>24</v>
      </c>
    </row>
    <row r="59" spans="1:18" s="1" customFormat="1" ht="15" thickBot="1">
      <c r="A59" s="8">
        <v>40438</v>
      </c>
      <c r="B59" s="5">
        <v>5</v>
      </c>
      <c r="C59" s="5" t="s">
        <v>30</v>
      </c>
      <c r="D59" s="5">
        <v>1</v>
      </c>
      <c r="E59" s="14">
        <v>14.5</v>
      </c>
      <c r="F59" s="14">
        <v>17.1</v>
      </c>
      <c r="G59" s="14">
        <v>21.3</v>
      </c>
      <c r="H59" s="14">
        <v>26.9</v>
      </c>
      <c r="I59" s="14">
        <v>32.8</v>
      </c>
      <c r="J59" s="14">
        <v>35.6</v>
      </c>
      <c r="K59" s="14">
        <v>36.7</v>
      </c>
      <c r="L59" s="14">
        <v>36.5</v>
      </c>
      <c r="M59" s="14">
        <v>33.4</v>
      </c>
      <c r="N59" s="14">
        <v>28.2</v>
      </c>
      <c r="O59" s="14">
        <v>21.4</v>
      </c>
      <c r="P59" s="14">
        <v>16.2</v>
      </c>
      <c r="Q59" s="14">
        <f>AVERAGE(E59:P59)</f>
        <v>26.71666666666667</v>
      </c>
      <c r="R59" s="20"/>
    </row>
    <row r="60" spans="1:17" s="1" customFormat="1" ht="15" thickBot="1">
      <c r="A60" s="8">
        <v>40438</v>
      </c>
      <c r="B60" s="5">
        <v>5</v>
      </c>
      <c r="C60" s="5" t="s">
        <v>26</v>
      </c>
      <c r="D60" s="5">
        <v>98</v>
      </c>
      <c r="E60" s="14">
        <v>30</v>
      </c>
      <c r="F60" s="14">
        <v>30</v>
      </c>
      <c r="G60" s="14">
        <v>30</v>
      </c>
      <c r="H60" s="14">
        <v>30</v>
      </c>
      <c r="I60" s="14">
        <v>30</v>
      </c>
      <c r="J60" s="14">
        <v>30</v>
      </c>
      <c r="K60" s="14">
        <v>30</v>
      </c>
      <c r="L60" s="14">
        <v>30</v>
      </c>
      <c r="M60" s="14">
        <v>30</v>
      </c>
      <c r="N60" s="14">
        <v>30</v>
      </c>
      <c r="O60" s="14">
        <v>30</v>
      </c>
      <c r="P60" s="14">
        <v>30</v>
      </c>
      <c r="Q60" s="14">
        <v>30</v>
      </c>
    </row>
    <row r="61" spans="1:17" s="1" customFormat="1" ht="15" thickBot="1">
      <c r="A61" s="8"/>
      <c r="B61" s="5"/>
      <c r="C61" s="5"/>
      <c r="D61" s="5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</row>
    <row r="62" spans="1:17" s="1" customFormat="1" ht="15" thickBot="1">
      <c r="A62" s="8"/>
      <c r="B62" s="5"/>
      <c r="C62" s="5"/>
      <c r="D62" s="5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 spans="1:17" s="1" customFormat="1" ht="15" thickBot="1">
      <c r="A63" s="9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</row>
    <row r="64" spans="1:17" s="1" customFormat="1" ht="15" thickBot="1">
      <c r="A64" s="10" t="s">
        <v>11</v>
      </c>
      <c r="B64" s="4" t="s">
        <v>41</v>
      </c>
      <c r="C64" s="4" t="s">
        <v>8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</row>
    <row r="65" spans="1:17" s="1" customFormat="1" ht="15" thickBot="1">
      <c r="A65" s="8">
        <v>6</v>
      </c>
      <c r="B65" s="5" t="s">
        <v>33</v>
      </c>
      <c r="C65" s="5" t="s">
        <v>34</v>
      </c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</row>
    <row r="66" spans="1:17" s="1" customFormat="1" ht="15" thickBot="1">
      <c r="A66" s="9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</row>
    <row r="67" spans="1:17" s="1" customFormat="1" ht="15" thickBot="1">
      <c r="A67" s="10" t="s">
        <v>3</v>
      </c>
      <c r="B67" s="4" t="s">
        <v>11</v>
      </c>
      <c r="C67" s="4" t="s">
        <v>39</v>
      </c>
      <c r="D67" s="4" t="s">
        <v>40</v>
      </c>
      <c r="E67" s="4" t="s">
        <v>12</v>
      </c>
      <c r="F67" s="4" t="s">
        <v>13</v>
      </c>
      <c r="G67" s="4" t="s">
        <v>14</v>
      </c>
      <c r="H67" s="4" t="s">
        <v>15</v>
      </c>
      <c r="I67" s="4" t="s">
        <v>16</v>
      </c>
      <c r="J67" s="4" t="s">
        <v>17</v>
      </c>
      <c r="K67" s="4" t="s">
        <v>18</v>
      </c>
      <c r="L67" s="4" t="s">
        <v>19</v>
      </c>
      <c r="M67" s="4" t="s">
        <v>20</v>
      </c>
      <c r="N67" s="4" t="s">
        <v>21</v>
      </c>
      <c r="O67" s="4" t="s">
        <v>22</v>
      </c>
      <c r="P67" s="4" t="s">
        <v>23</v>
      </c>
      <c r="Q67" s="4" t="s">
        <v>24</v>
      </c>
    </row>
    <row r="68" spans="1:17" s="1" customFormat="1" ht="15" thickBot="1">
      <c r="A68" s="8">
        <v>40438</v>
      </c>
      <c r="B68" s="5">
        <v>6</v>
      </c>
      <c r="C68" s="5" t="s">
        <v>30</v>
      </c>
      <c r="D68" s="5">
        <v>1</v>
      </c>
      <c r="E68" s="14">
        <v>1020</v>
      </c>
      <c r="F68" s="14">
        <v>1017.6</v>
      </c>
      <c r="G68" s="14">
        <v>1014.2</v>
      </c>
      <c r="H68" s="14">
        <v>1010.9</v>
      </c>
      <c r="I68" s="14">
        <v>1006.9</v>
      </c>
      <c r="J68" s="14">
        <v>1002.3</v>
      </c>
      <c r="K68" s="14">
        <v>998.5</v>
      </c>
      <c r="L68" s="14">
        <v>1000.7</v>
      </c>
      <c r="M68" s="14">
        <v>1006.2</v>
      </c>
      <c r="N68" s="14">
        <v>1012.8</v>
      </c>
      <c r="O68" s="14">
        <v>1017.3</v>
      </c>
      <c r="P68" s="14">
        <v>1019</v>
      </c>
      <c r="Q68" s="14">
        <f>AVERAGE(E68:P68)</f>
        <v>1010.5333333333333</v>
      </c>
    </row>
    <row r="69" spans="1:17" s="1" customFormat="1" ht="15" thickBot="1">
      <c r="A69" s="8">
        <v>40438</v>
      </c>
      <c r="B69" s="5">
        <v>6</v>
      </c>
      <c r="C69" s="5" t="s">
        <v>26</v>
      </c>
      <c r="D69" s="5">
        <v>98</v>
      </c>
      <c r="E69" s="14">
        <v>30</v>
      </c>
      <c r="F69" s="14">
        <v>30</v>
      </c>
      <c r="G69" s="14">
        <v>30</v>
      </c>
      <c r="H69" s="14">
        <v>30</v>
      </c>
      <c r="I69" s="14">
        <v>30</v>
      </c>
      <c r="J69" s="14">
        <v>30</v>
      </c>
      <c r="K69" s="14">
        <v>30</v>
      </c>
      <c r="L69" s="14">
        <v>30</v>
      </c>
      <c r="M69" s="14">
        <v>30</v>
      </c>
      <c r="N69" s="14">
        <v>30</v>
      </c>
      <c r="O69" s="14">
        <v>30</v>
      </c>
      <c r="P69" s="14">
        <v>30</v>
      </c>
      <c r="Q69" s="14">
        <v>30</v>
      </c>
    </row>
    <row r="70" spans="1:17" s="1" customFormat="1" ht="15" thickBot="1">
      <c r="A70" s="8"/>
      <c r="B70" s="5"/>
      <c r="C70" s="5"/>
      <c r="D70" s="5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</row>
    <row r="71" spans="1:17" s="1" customFormat="1" ht="15" thickBot="1">
      <c r="A71" s="8"/>
      <c r="B71" s="5"/>
      <c r="C71" s="5"/>
      <c r="D71" s="5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2" spans="1:17" s="1" customFormat="1" ht="15" thickBot="1">
      <c r="A72" s="9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</row>
    <row r="73" spans="1:17" s="1" customFormat="1" ht="15" thickBot="1">
      <c r="A73" s="10" t="s">
        <v>11</v>
      </c>
      <c r="B73" s="4" t="s">
        <v>41</v>
      </c>
      <c r="C73" s="4" t="s">
        <v>8</v>
      </c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</row>
    <row r="74" spans="1:17" s="1" customFormat="1" ht="15" thickBot="1">
      <c r="A74" s="8">
        <v>7</v>
      </c>
      <c r="B74" s="5" t="s">
        <v>35</v>
      </c>
      <c r="C74" s="5" t="s">
        <v>34</v>
      </c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</row>
    <row r="75" spans="1:17" s="1" customFormat="1" ht="15" thickBot="1">
      <c r="A75" s="9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</row>
    <row r="76" spans="1:17" s="1" customFormat="1" ht="15" thickBot="1">
      <c r="A76" s="10" t="s">
        <v>3</v>
      </c>
      <c r="B76" s="4" t="s">
        <v>11</v>
      </c>
      <c r="C76" s="4" t="s">
        <v>39</v>
      </c>
      <c r="D76" s="4" t="s">
        <v>40</v>
      </c>
      <c r="E76" s="4" t="s">
        <v>12</v>
      </c>
      <c r="F76" s="4" t="s">
        <v>13</v>
      </c>
      <c r="G76" s="4" t="s">
        <v>14</v>
      </c>
      <c r="H76" s="4" t="s">
        <v>15</v>
      </c>
      <c r="I76" s="4" t="s">
        <v>16</v>
      </c>
      <c r="J76" s="4" t="s">
        <v>17</v>
      </c>
      <c r="K76" s="4" t="s">
        <v>18</v>
      </c>
      <c r="L76" s="4" t="s">
        <v>19</v>
      </c>
      <c r="M76" s="4" t="s">
        <v>20</v>
      </c>
      <c r="N76" s="4" t="s">
        <v>21</v>
      </c>
      <c r="O76" s="4" t="s">
        <v>22</v>
      </c>
      <c r="P76" s="4" t="s">
        <v>23</v>
      </c>
      <c r="Q76" s="4" t="s">
        <v>24</v>
      </c>
    </row>
    <row r="77" spans="1:17" s="1" customFormat="1" ht="15" thickBot="1">
      <c r="A77" s="8">
        <v>40438</v>
      </c>
      <c r="B77" s="5">
        <v>7</v>
      </c>
      <c r="C77" s="5" t="s">
        <v>30</v>
      </c>
      <c r="D77" s="5">
        <v>1</v>
      </c>
      <c r="E77" s="15">
        <v>7.5</v>
      </c>
      <c r="F77" s="15">
        <v>7</v>
      </c>
      <c r="G77" s="15">
        <v>7.8</v>
      </c>
      <c r="H77" s="15">
        <v>9.1</v>
      </c>
      <c r="I77" s="15">
        <v>8.1</v>
      </c>
      <c r="J77" s="15">
        <v>6</v>
      </c>
      <c r="K77" s="15">
        <v>6.2</v>
      </c>
      <c r="L77" s="15">
        <v>7.4</v>
      </c>
      <c r="M77" s="15">
        <v>6.9</v>
      </c>
      <c r="N77" s="15">
        <v>7.5</v>
      </c>
      <c r="O77" s="15">
        <v>8.8</v>
      </c>
      <c r="P77" s="15">
        <v>8.3</v>
      </c>
      <c r="Q77" s="15">
        <f>AVERAGE(E77:P77)</f>
        <v>7.55</v>
      </c>
    </row>
    <row r="78" spans="1:17" s="1" customFormat="1" ht="15" thickBot="1">
      <c r="A78" s="8">
        <v>40438</v>
      </c>
      <c r="B78" s="5">
        <v>7</v>
      </c>
      <c r="C78" s="5" t="s">
        <v>26</v>
      </c>
      <c r="D78" s="5">
        <v>98</v>
      </c>
      <c r="E78" s="15">
        <v>30</v>
      </c>
      <c r="F78" s="15">
        <v>30</v>
      </c>
      <c r="G78" s="15">
        <v>30</v>
      </c>
      <c r="H78" s="15">
        <v>30</v>
      </c>
      <c r="I78" s="15">
        <v>30</v>
      </c>
      <c r="J78" s="15">
        <v>30</v>
      </c>
      <c r="K78" s="15">
        <v>30</v>
      </c>
      <c r="L78" s="15">
        <v>30</v>
      </c>
      <c r="M78" s="15">
        <v>30</v>
      </c>
      <c r="N78" s="15">
        <v>30</v>
      </c>
      <c r="O78" s="15">
        <v>30</v>
      </c>
      <c r="P78" s="15">
        <v>30</v>
      </c>
      <c r="Q78" s="15">
        <v>30</v>
      </c>
    </row>
    <row r="79" spans="1:17" s="1" customFormat="1" ht="15" thickBot="1">
      <c r="A79" s="8"/>
      <c r="B79" s="5"/>
      <c r="C79" s="5"/>
      <c r="D79" s="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1:17" s="1" customFormat="1" ht="15" thickBot="1">
      <c r="A80" s="8"/>
      <c r="B80" s="5"/>
      <c r="C80" s="5"/>
      <c r="D80" s="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1:17" s="1" customFormat="1" ht="15" thickBot="1">
      <c r="A81" s="9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</row>
    <row r="82" spans="1:17" s="1" customFormat="1" ht="15" thickBot="1">
      <c r="A82" s="10" t="s">
        <v>11</v>
      </c>
      <c r="B82" s="4" t="s">
        <v>41</v>
      </c>
      <c r="C82" s="4" t="s">
        <v>8</v>
      </c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</row>
    <row r="83" spans="1:17" s="1" customFormat="1" ht="15" thickBot="1">
      <c r="A83" s="8">
        <v>8</v>
      </c>
      <c r="B83" s="5" t="s">
        <v>36</v>
      </c>
      <c r="C83" s="5" t="s">
        <v>37</v>
      </c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</row>
    <row r="84" spans="1:17" s="1" customFormat="1" ht="15" thickBot="1">
      <c r="A84" s="9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</row>
    <row r="85" spans="1:17" s="1" customFormat="1" ht="15" thickBot="1">
      <c r="A85" s="10" t="s">
        <v>3</v>
      </c>
      <c r="B85" s="4" t="s">
        <v>11</v>
      </c>
      <c r="C85" s="4" t="s">
        <v>39</v>
      </c>
      <c r="D85" s="4" t="s">
        <v>40</v>
      </c>
      <c r="E85" s="4" t="s">
        <v>12</v>
      </c>
      <c r="F85" s="4" t="s">
        <v>13</v>
      </c>
      <c r="G85" s="4" t="s">
        <v>14</v>
      </c>
      <c r="H85" s="4" t="s">
        <v>15</v>
      </c>
      <c r="I85" s="4" t="s">
        <v>16</v>
      </c>
      <c r="J85" s="4" t="s">
        <v>17</v>
      </c>
      <c r="K85" s="4" t="s">
        <v>18</v>
      </c>
      <c r="L85" s="4" t="s">
        <v>19</v>
      </c>
      <c r="M85" s="4" t="s">
        <v>20</v>
      </c>
      <c r="N85" s="4" t="s">
        <v>21</v>
      </c>
      <c r="O85" s="4" t="s">
        <v>22</v>
      </c>
      <c r="P85" s="4" t="s">
        <v>23</v>
      </c>
      <c r="Q85" s="4" t="s">
        <v>24</v>
      </c>
    </row>
    <row r="86" spans="1:17" s="1" customFormat="1" ht="15" thickBot="1">
      <c r="A86" s="8"/>
      <c r="B86" s="5">
        <v>8</v>
      </c>
      <c r="C86" s="5" t="s">
        <v>25</v>
      </c>
      <c r="D86" s="5">
        <v>4</v>
      </c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</row>
    <row r="87" spans="1:17" s="1" customFormat="1" ht="15" thickBot="1">
      <c r="A87" s="8"/>
      <c r="B87" s="5"/>
      <c r="C87" s="5"/>
      <c r="D87" s="5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</row>
    <row r="88" spans="1:17" s="1" customFormat="1" ht="15" thickBot="1">
      <c r="A88" s="8"/>
      <c r="B88" s="5"/>
      <c r="C88" s="5"/>
      <c r="D88" s="5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</row>
    <row r="89" spans="1:17" s="1" customFormat="1" ht="15" thickBot="1">
      <c r="A89" s="8"/>
      <c r="B89" s="5"/>
      <c r="C89" s="5"/>
      <c r="D89" s="5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</row>
    <row r="90" spans="1:17" s="1" customFormat="1" ht="14.25">
      <c r="A90" s="12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</row>
    <row r="91" spans="1:17" s="1" customFormat="1" ht="14.25">
      <c r="A91" s="9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</row>
    <row r="92" spans="1:17" s="1" customFormat="1" ht="17.25">
      <c r="A92" s="29" t="s">
        <v>43</v>
      </c>
      <c r="B92" s="30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</row>
    <row r="93" spans="1:17" s="1" customFormat="1" ht="14.25">
      <c r="A93" s="9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</row>
    <row r="94" spans="1:17" s="1" customFormat="1" ht="15" thickBot="1">
      <c r="A94" s="9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</row>
    <row r="95" spans="1:17" s="1" customFormat="1" ht="15" thickBot="1">
      <c r="A95" s="10" t="s">
        <v>11</v>
      </c>
      <c r="B95" s="4" t="s">
        <v>41</v>
      </c>
      <c r="C95" s="4" t="s">
        <v>8</v>
      </c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</row>
    <row r="96" spans="1:17" s="1" customFormat="1" ht="15" thickBot="1">
      <c r="A96" s="8"/>
      <c r="B96" s="5"/>
      <c r="C96" s="5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</row>
    <row r="97" spans="1:17" s="1" customFormat="1" ht="15" thickBot="1">
      <c r="A97" s="9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</row>
    <row r="98" spans="1:17" s="1" customFormat="1" ht="15" thickBot="1">
      <c r="A98" s="10" t="s">
        <v>3</v>
      </c>
      <c r="B98" s="4" t="s">
        <v>11</v>
      </c>
      <c r="C98" s="4" t="s">
        <v>39</v>
      </c>
      <c r="D98" s="4" t="s">
        <v>40</v>
      </c>
      <c r="E98" s="4" t="s">
        <v>12</v>
      </c>
      <c r="F98" s="4" t="s">
        <v>13</v>
      </c>
      <c r="G98" s="4" t="s">
        <v>14</v>
      </c>
      <c r="H98" s="4" t="s">
        <v>15</v>
      </c>
      <c r="I98" s="4" t="s">
        <v>16</v>
      </c>
      <c r="J98" s="4" t="s">
        <v>17</v>
      </c>
      <c r="K98" s="4" t="s">
        <v>18</v>
      </c>
      <c r="L98" s="4" t="s">
        <v>19</v>
      </c>
      <c r="M98" s="4" t="s">
        <v>20</v>
      </c>
      <c r="N98" s="4" t="s">
        <v>21</v>
      </c>
      <c r="O98" s="4" t="s">
        <v>22</v>
      </c>
      <c r="P98" s="4" t="s">
        <v>23</v>
      </c>
      <c r="Q98" s="4" t="s">
        <v>24</v>
      </c>
    </row>
    <row r="99" spans="1:17" s="1" customFormat="1" ht="15" thickBot="1">
      <c r="A99" s="8"/>
      <c r="B99" s="5"/>
      <c r="C99" s="5"/>
      <c r="D99" s="5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</row>
    <row r="100" spans="1:17" s="1" customFormat="1" ht="15" thickBot="1">
      <c r="A100" s="8"/>
      <c r="B100" s="5"/>
      <c r="C100" s="5"/>
      <c r="D100" s="5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</row>
    <row r="101" spans="1:17" s="1" customFormat="1" ht="15" thickBot="1">
      <c r="A101" s="8"/>
      <c r="B101" s="5"/>
      <c r="C101" s="5"/>
      <c r="D101" s="5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</row>
    <row r="102" spans="1:17" s="1" customFormat="1" ht="15" thickBot="1">
      <c r="A102" s="8"/>
      <c r="B102" s="5"/>
      <c r="C102" s="5"/>
      <c r="D102" s="5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 spans="1:17" s="1" customFormat="1" ht="15" thickBot="1">
      <c r="A103" s="9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</row>
    <row r="104" spans="1:17" s="1" customFormat="1" ht="15" thickBot="1">
      <c r="A104" s="10" t="s">
        <v>11</v>
      </c>
      <c r="B104" s="4" t="s">
        <v>41</v>
      </c>
      <c r="C104" s="4" t="s">
        <v>8</v>
      </c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</row>
    <row r="105" spans="1:17" s="1" customFormat="1" ht="15" thickBot="1">
      <c r="A105" s="8"/>
      <c r="B105" s="5"/>
      <c r="C105" s="5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</row>
    <row r="106" spans="1:17" s="1" customFormat="1" ht="15" thickBot="1">
      <c r="A106" s="9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</row>
    <row r="107" spans="1:17" s="1" customFormat="1" ht="15" thickBot="1">
      <c r="A107" s="10" t="s">
        <v>3</v>
      </c>
      <c r="B107" s="4" t="s">
        <v>11</v>
      </c>
      <c r="C107" s="4" t="s">
        <v>39</v>
      </c>
      <c r="D107" s="4" t="s">
        <v>40</v>
      </c>
      <c r="E107" s="4" t="s">
        <v>12</v>
      </c>
      <c r="F107" s="4" t="s">
        <v>13</v>
      </c>
      <c r="G107" s="4" t="s">
        <v>14</v>
      </c>
      <c r="H107" s="4" t="s">
        <v>15</v>
      </c>
      <c r="I107" s="4" t="s">
        <v>16</v>
      </c>
      <c r="J107" s="4" t="s">
        <v>17</v>
      </c>
      <c r="K107" s="4" t="s">
        <v>18</v>
      </c>
      <c r="L107" s="4" t="s">
        <v>19</v>
      </c>
      <c r="M107" s="4" t="s">
        <v>20</v>
      </c>
      <c r="N107" s="4" t="s">
        <v>21</v>
      </c>
      <c r="O107" s="4" t="s">
        <v>22</v>
      </c>
      <c r="P107" s="4" t="s">
        <v>23</v>
      </c>
      <c r="Q107" s="4" t="s">
        <v>24</v>
      </c>
    </row>
    <row r="108" spans="1:17" s="1" customFormat="1" ht="15" thickBot="1">
      <c r="A108" s="8"/>
      <c r="B108" s="5"/>
      <c r="C108" s="5"/>
      <c r="D108" s="5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 spans="1:17" s="1" customFormat="1" ht="15" thickBot="1">
      <c r="A109" s="8"/>
      <c r="B109" s="5"/>
      <c r="C109" s="5"/>
      <c r="D109" s="5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</row>
    <row r="110" spans="1:17" s="1" customFormat="1" ht="15" thickBot="1">
      <c r="A110" s="8"/>
      <c r="B110" s="5"/>
      <c r="C110" s="5"/>
      <c r="D110" s="5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 spans="1:17" s="1" customFormat="1" ht="15" thickBot="1">
      <c r="A111" s="8"/>
      <c r="B111" s="5"/>
      <c r="C111" s="5"/>
      <c r="D111" s="5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 spans="1:17" s="1" customFormat="1" ht="15" thickBot="1">
      <c r="A112" s="9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</row>
    <row r="113" spans="1:17" s="1" customFormat="1" ht="15" thickBot="1">
      <c r="A113" s="10" t="s">
        <v>11</v>
      </c>
      <c r="B113" s="4" t="s">
        <v>41</v>
      </c>
      <c r="C113" s="4" t="s">
        <v>8</v>
      </c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</row>
    <row r="114" spans="1:17" s="1" customFormat="1" ht="15" thickBot="1">
      <c r="A114" s="8"/>
      <c r="B114" s="5"/>
      <c r="C114" s="5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</row>
    <row r="115" spans="1:17" s="1" customFormat="1" ht="15" thickBot="1">
      <c r="A115" s="9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</row>
    <row r="116" spans="1:17" s="1" customFormat="1" ht="15" thickBot="1">
      <c r="A116" s="10" t="s">
        <v>3</v>
      </c>
      <c r="B116" s="4" t="s">
        <v>11</v>
      </c>
      <c r="C116" s="4" t="s">
        <v>39</v>
      </c>
      <c r="D116" s="4" t="s">
        <v>40</v>
      </c>
      <c r="E116" s="4" t="s">
        <v>12</v>
      </c>
      <c r="F116" s="4" t="s">
        <v>13</v>
      </c>
      <c r="G116" s="4" t="s">
        <v>14</v>
      </c>
      <c r="H116" s="4" t="s">
        <v>15</v>
      </c>
      <c r="I116" s="4" t="s">
        <v>16</v>
      </c>
      <c r="J116" s="4" t="s">
        <v>17</v>
      </c>
      <c r="K116" s="4" t="s">
        <v>18</v>
      </c>
      <c r="L116" s="4" t="s">
        <v>19</v>
      </c>
      <c r="M116" s="4" t="s">
        <v>20</v>
      </c>
      <c r="N116" s="4" t="s">
        <v>21</v>
      </c>
      <c r="O116" s="4" t="s">
        <v>22</v>
      </c>
      <c r="P116" s="4" t="s">
        <v>23</v>
      </c>
      <c r="Q116" s="4" t="s">
        <v>24</v>
      </c>
    </row>
    <row r="117" spans="1:17" s="1" customFormat="1" ht="15" thickBot="1">
      <c r="A117" s="8"/>
      <c r="B117" s="5"/>
      <c r="C117" s="5"/>
      <c r="D117" s="5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1:17" s="1" customFormat="1" ht="15" thickBot="1">
      <c r="A118" s="8"/>
      <c r="B118" s="5"/>
      <c r="C118" s="5"/>
      <c r="D118" s="5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</row>
    <row r="119" spans="1:17" s="1" customFormat="1" ht="15" thickBot="1">
      <c r="A119" s="8"/>
      <c r="B119" s="5"/>
      <c r="C119" s="5"/>
      <c r="D119" s="5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</row>
    <row r="120" spans="1:17" s="1" customFormat="1" ht="15" thickBot="1">
      <c r="A120" s="8"/>
      <c r="B120" s="5"/>
      <c r="C120" s="5"/>
      <c r="D120" s="5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 spans="1:17" s="1" customFormat="1" ht="15" thickBot="1">
      <c r="A121" s="9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</row>
    <row r="122" spans="1:17" s="1" customFormat="1" ht="15" thickBot="1">
      <c r="A122" s="10" t="s">
        <v>11</v>
      </c>
      <c r="B122" s="4" t="s">
        <v>41</v>
      </c>
      <c r="C122" s="4" t="s">
        <v>8</v>
      </c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</row>
    <row r="123" spans="1:17" s="1" customFormat="1" ht="15" thickBot="1">
      <c r="A123" s="8"/>
      <c r="B123" s="5"/>
      <c r="C123" s="5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</row>
    <row r="124" spans="1:17" s="1" customFormat="1" ht="15" thickBot="1">
      <c r="A124" s="9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</row>
    <row r="125" spans="1:17" s="1" customFormat="1" ht="15" thickBot="1">
      <c r="A125" s="10" t="s">
        <v>3</v>
      </c>
      <c r="B125" s="4" t="s">
        <v>11</v>
      </c>
      <c r="C125" s="4" t="s">
        <v>39</v>
      </c>
      <c r="D125" s="4" t="s">
        <v>40</v>
      </c>
      <c r="E125" s="4" t="s">
        <v>12</v>
      </c>
      <c r="F125" s="4" t="s">
        <v>13</v>
      </c>
      <c r="G125" s="4" t="s">
        <v>14</v>
      </c>
      <c r="H125" s="4" t="s">
        <v>15</v>
      </c>
      <c r="I125" s="4" t="s">
        <v>16</v>
      </c>
      <c r="J125" s="4" t="s">
        <v>17</v>
      </c>
      <c r="K125" s="4" t="s">
        <v>18</v>
      </c>
      <c r="L125" s="4" t="s">
        <v>19</v>
      </c>
      <c r="M125" s="4" t="s">
        <v>20</v>
      </c>
      <c r="N125" s="4" t="s">
        <v>21</v>
      </c>
      <c r="O125" s="4" t="s">
        <v>22</v>
      </c>
      <c r="P125" s="4" t="s">
        <v>23</v>
      </c>
      <c r="Q125" s="4" t="s">
        <v>24</v>
      </c>
    </row>
    <row r="126" spans="1:17" s="1" customFormat="1" ht="15" thickBot="1">
      <c r="A126" s="8"/>
      <c r="B126" s="5"/>
      <c r="C126" s="5"/>
      <c r="D126" s="5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</row>
    <row r="127" spans="1:17" s="1" customFormat="1" ht="15" thickBot="1">
      <c r="A127" s="8"/>
      <c r="B127" s="5"/>
      <c r="C127" s="5"/>
      <c r="D127" s="5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</row>
    <row r="128" spans="1:17" s="1" customFormat="1" ht="15" thickBot="1">
      <c r="A128" s="8"/>
      <c r="B128" s="5"/>
      <c r="C128" s="5"/>
      <c r="D128" s="5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</row>
    <row r="129" spans="1:17" s="1" customFormat="1" ht="15" thickBot="1">
      <c r="A129" s="8"/>
      <c r="B129" s="5"/>
      <c r="C129" s="5"/>
      <c r="D129" s="5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</row>
    <row r="130" spans="1:17" s="1" customFormat="1" ht="15" thickBot="1">
      <c r="A130" s="9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</row>
    <row r="131" spans="1:17" s="1" customFormat="1" ht="15" thickBot="1">
      <c r="A131" s="10" t="s">
        <v>11</v>
      </c>
      <c r="B131" s="4" t="s">
        <v>41</v>
      </c>
      <c r="C131" s="4" t="s">
        <v>8</v>
      </c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</row>
    <row r="132" spans="1:17" s="1" customFormat="1" ht="15" thickBot="1">
      <c r="A132" s="8"/>
      <c r="B132" s="5"/>
      <c r="C132" s="5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</row>
    <row r="133" spans="1:17" s="1" customFormat="1" ht="15" thickBot="1">
      <c r="A133" s="9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</row>
    <row r="134" spans="1:17" s="1" customFormat="1" ht="15" thickBot="1">
      <c r="A134" s="10" t="s">
        <v>3</v>
      </c>
      <c r="B134" s="4" t="s">
        <v>11</v>
      </c>
      <c r="C134" s="4" t="s">
        <v>39</v>
      </c>
      <c r="D134" s="4" t="s">
        <v>40</v>
      </c>
      <c r="E134" s="4" t="s">
        <v>12</v>
      </c>
      <c r="F134" s="4" t="s">
        <v>13</v>
      </c>
      <c r="G134" s="4" t="s">
        <v>14</v>
      </c>
      <c r="H134" s="4" t="s">
        <v>15</v>
      </c>
      <c r="I134" s="4" t="s">
        <v>16</v>
      </c>
      <c r="J134" s="4" t="s">
        <v>17</v>
      </c>
      <c r="K134" s="4" t="s">
        <v>18</v>
      </c>
      <c r="L134" s="4" t="s">
        <v>19</v>
      </c>
      <c r="M134" s="4" t="s">
        <v>20</v>
      </c>
      <c r="N134" s="4" t="s">
        <v>21</v>
      </c>
      <c r="O134" s="4" t="s">
        <v>22</v>
      </c>
      <c r="P134" s="4" t="s">
        <v>23</v>
      </c>
      <c r="Q134" s="4" t="s">
        <v>24</v>
      </c>
    </row>
    <row r="135" spans="1:17" s="1" customFormat="1" ht="15" thickBot="1">
      <c r="A135" s="8"/>
      <c r="B135" s="5"/>
      <c r="C135" s="5"/>
      <c r="D135" s="5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</row>
    <row r="136" spans="1:17" s="1" customFormat="1" ht="15" thickBot="1">
      <c r="A136" s="8"/>
      <c r="B136" s="5"/>
      <c r="C136" s="5"/>
      <c r="D136" s="5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</row>
    <row r="137" spans="1:17" s="1" customFormat="1" ht="15" thickBot="1">
      <c r="A137" s="8"/>
      <c r="B137" s="5"/>
      <c r="C137" s="5"/>
      <c r="D137" s="5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</row>
    <row r="138" spans="1:17" s="1" customFormat="1" ht="15" thickBot="1">
      <c r="A138" s="8"/>
      <c r="B138" s="5"/>
      <c r="C138" s="5"/>
      <c r="D138" s="5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</row>
    <row r="139" spans="1:17" s="1" customFormat="1" ht="15" thickBot="1">
      <c r="A139" s="9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</row>
    <row r="140" spans="1:17" s="1" customFormat="1" ht="15" thickBot="1">
      <c r="A140" s="10" t="s">
        <v>11</v>
      </c>
      <c r="B140" s="4" t="s">
        <v>41</v>
      </c>
      <c r="C140" s="4" t="s">
        <v>8</v>
      </c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</row>
    <row r="141" spans="1:17" s="1" customFormat="1" ht="15" thickBot="1">
      <c r="A141" s="8"/>
      <c r="B141" s="5"/>
      <c r="C141" s="5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</row>
    <row r="142" spans="1:17" s="1" customFormat="1" ht="15" thickBot="1">
      <c r="A142" s="9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</row>
    <row r="143" spans="1:17" s="1" customFormat="1" ht="15" thickBot="1">
      <c r="A143" s="10" t="s">
        <v>3</v>
      </c>
      <c r="B143" s="4" t="s">
        <v>11</v>
      </c>
      <c r="C143" s="4" t="s">
        <v>39</v>
      </c>
      <c r="D143" s="4" t="s">
        <v>40</v>
      </c>
      <c r="E143" s="4" t="s">
        <v>12</v>
      </c>
      <c r="F143" s="4" t="s">
        <v>13</v>
      </c>
      <c r="G143" s="4" t="s">
        <v>14</v>
      </c>
      <c r="H143" s="4" t="s">
        <v>15</v>
      </c>
      <c r="I143" s="4" t="s">
        <v>16</v>
      </c>
      <c r="J143" s="4" t="s">
        <v>17</v>
      </c>
      <c r="K143" s="4" t="s">
        <v>18</v>
      </c>
      <c r="L143" s="4" t="s">
        <v>19</v>
      </c>
      <c r="M143" s="4" t="s">
        <v>20</v>
      </c>
      <c r="N143" s="4" t="s">
        <v>21</v>
      </c>
      <c r="O143" s="4" t="s">
        <v>22</v>
      </c>
      <c r="P143" s="4" t="s">
        <v>23</v>
      </c>
      <c r="Q143" s="4" t="s">
        <v>24</v>
      </c>
    </row>
    <row r="144" spans="1:17" s="1" customFormat="1" ht="15" thickBot="1">
      <c r="A144" s="8"/>
      <c r="B144" s="5"/>
      <c r="C144" s="5"/>
      <c r="D144" s="5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</row>
    <row r="145" spans="1:17" s="1" customFormat="1" ht="15" thickBot="1">
      <c r="A145" s="8"/>
      <c r="B145" s="5"/>
      <c r="C145" s="5"/>
      <c r="D145" s="5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</row>
    <row r="146" spans="1:17" s="1" customFormat="1" ht="15" thickBot="1">
      <c r="A146" s="8"/>
      <c r="B146" s="5"/>
      <c r="C146" s="5"/>
      <c r="D146" s="5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</row>
    <row r="147" spans="1:17" s="1" customFormat="1" ht="15" thickBot="1">
      <c r="A147" s="8"/>
      <c r="B147" s="5"/>
      <c r="C147" s="5"/>
      <c r="D147" s="5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</row>
    <row r="148" spans="1:17" s="1" customFormat="1" ht="15" thickBot="1">
      <c r="A148" s="9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</row>
    <row r="149" spans="1:17" s="1" customFormat="1" ht="15" thickBot="1">
      <c r="A149" s="10" t="s">
        <v>11</v>
      </c>
      <c r="B149" s="4" t="s">
        <v>41</v>
      </c>
      <c r="C149" s="4" t="s">
        <v>8</v>
      </c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</row>
    <row r="150" spans="1:17" s="1" customFormat="1" ht="15" thickBot="1">
      <c r="A150" s="8"/>
      <c r="B150" s="5"/>
      <c r="C150" s="5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</row>
    <row r="151" spans="1:17" s="1" customFormat="1" ht="15" thickBot="1">
      <c r="A151" s="9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</row>
    <row r="152" spans="1:17" s="1" customFormat="1" ht="15" thickBot="1">
      <c r="A152" s="10" t="s">
        <v>3</v>
      </c>
      <c r="B152" s="4" t="s">
        <v>11</v>
      </c>
      <c r="C152" s="4" t="s">
        <v>39</v>
      </c>
      <c r="D152" s="4" t="s">
        <v>40</v>
      </c>
      <c r="E152" s="4" t="s">
        <v>12</v>
      </c>
      <c r="F152" s="4" t="s">
        <v>13</v>
      </c>
      <c r="G152" s="4" t="s">
        <v>14</v>
      </c>
      <c r="H152" s="4" t="s">
        <v>15</v>
      </c>
      <c r="I152" s="4" t="s">
        <v>16</v>
      </c>
      <c r="J152" s="4" t="s">
        <v>17</v>
      </c>
      <c r="K152" s="4" t="s">
        <v>18</v>
      </c>
      <c r="L152" s="4" t="s">
        <v>19</v>
      </c>
      <c r="M152" s="4" t="s">
        <v>20</v>
      </c>
      <c r="N152" s="4" t="s">
        <v>21</v>
      </c>
      <c r="O152" s="4" t="s">
        <v>22</v>
      </c>
      <c r="P152" s="4" t="s">
        <v>23</v>
      </c>
      <c r="Q152" s="4" t="s">
        <v>24</v>
      </c>
    </row>
    <row r="153" spans="1:17" s="1" customFormat="1" ht="15" thickBot="1">
      <c r="A153" s="8"/>
      <c r="B153" s="5"/>
      <c r="C153" s="5"/>
      <c r="D153" s="5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</row>
    <row r="154" spans="1:17" s="1" customFormat="1" ht="15" thickBot="1">
      <c r="A154" s="8"/>
      <c r="B154" s="5"/>
      <c r="C154" s="5"/>
      <c r="D154" s="5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</row>
    <row r="155" spans="1:17" s="1" customFormat="1" ht="15" thickBot="1">
      <c r="A155" s="8"/>
      <c r="B155" s="5"/>
      <c r="C155" s="5"/>
      <c r="D155" s="5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</row>
    <row r="156" spans="1:17" s="1" customFormat="1" ht="15" thickBot="1">
      <c r="A156" s="8"/>
      <c r="B156" s="5"/>
      <c r="C156" s="5"/>
      <c r="D156" s="5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</row>
    <row r="157" spans="1:17" s="1" customFormat="1" ht="15" thickBot="1">
      <c r="A157" s="9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</row>
    <row r="158" spans="1:17" s="1" customFormat="1" ht="15" thickBot="1">
      <c r="A158" s="10" t="s">
        <v>11</v>
      </c>
      <c r="B158" s="4" t="s">
        <v>41</v>
      </c>
      <c r="C158" s="4" t="s">
        <v>8</v>
      </c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</row>
    <row r="159" spans="1:17" s="1" customFormat="1" ht="15" thickBot="1">
      <c r="A159" s="8"/>
      <c r="B159" s="5"/>
      <c r="C159" s="5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</row>
    <row r="160" spans="1:17" s="1" customFormat="1" ht="15" thickBot="1">
      <c r="A160" s="9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</row>
    <row r="161" spans="1:17" s="1" customFormat="1" ht="15" thickBot="1">
      <c r="A161" s="10" t="s">
        <v>3</v>
      </c>
      <c r="B161" s="4" t="s">
        <v>11</v>
      </c>
      <c r="C161" s="4" t="s">
        <v>39</v>
      </c>
      <c r="D161" s="4" t="s">
        <v>40</v>
      </c>
      <c r="E161" s="4" t="s">
        <v>12</v>
      </c>
      <c r="F161" s="4" t="s">
        <v>13</v>
      </c>
      <c r="G161" s="4" t="s">
        <v>14</v>
      </c>
      <c r="H161" s="4" t="s">
        <v>15</v>
      </c>
      <c r="I161" s="4" t="s">
        <v>16</v>
      </c>
      <c r="J161" s="4" t="s">
        <v>17</v>
      </c>
      <c r="K161" s="4" t="s">
        <v>18</v>
      </c>
      <c r="L161" s="4" t="s">
        <v>19</v>
      </c>
      <c r="M161" s="4" t="s">
        <v>20</v>
      </c>
      <c r="N161" s="4" t="s">
        <v>21</v>
      </c>
      <c r="O161" s="4" t="s">
        <v>22</v>
      </c>
      <c r="P161" s="4" t="s">
        <v>23</v>
      </c>
      <c r="Q161" s="4" t="s">
        <v>24</v>
      </c>
    </row>
    <row r="162" spans="1:17" s="1" customFormat="1" ht="15" thickBot="1">
      <c r="A162" s="8"/>
      <c r="B162" s="5"/>
      <c r="C162" s="5"/>
      <c r="D162" s="5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</row>
    <row r="163" spans="1:17" s="1" customFormat="1" ht="15" thickBot="1">
      <c r="A163" s="8"/>
      <c r="B163" s="5"/>
      <c r="C163" s="5"/>
      <c r="D163" s="5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</row>
    <row r="164" spans="1:17" s="1" customFormat="1" ht="15" thickBot="1">
      <c r="A164" s="8"/>
      <c r="B164" s="5"/>
      <c r="C164" s="5"/>
      <c r="D164" s="5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</row>
    <row r="165" spans="1:17" ht="14.25" thickBot="1">
      <c r="A165" s="17"/>
      <c r="B165" s="18"/>
      <c r="C165" s="18"/>
      <c r="D165" s="18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</row>
  </sheetData>
  <sheetProtection/>
  <mergeCells count="6">
    <mergeCell ref="A1:B1"/>
    <mergeCell ref="A2:B2"/>
    <mergeCell ref="A4:B4"/>
    <mergeCell ref="A12:B12"/>
    <mergeCell ref="A16:B16"/>
    <mergeCell ref="A92:B92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165"/>
  <sheetViews>
    <sheetView zoomScalePageLayoutView="0" workbookViewId="0" topLeftCell="A1">
      <selection activeCell="A12" sqref="A12:B12"/>
    </sheetView>
  </sheetViews>
  <sheetFormatPr defaultColWidth="9.140625" defaultRowHeight="15"/>
  <cols>
    <col min="1" max="1" width="18.7109375" style="3" customWidth="1"/>
    <col min="2" max="2" width="65.7109375" style="2" customWidth="1"/>
    <col min="3" max="3" width="19.7109375" style="2" customWidth="1"/>
    <col min="4" max="4" width="18.7109375" style="2" customWidth="1"/>
    <col min="5" max="17" width="11.7109375" style="2" customWidth="1"/>
  </cols>
  <sheetData>
    <row r="1" spans="1:17" s="1" customFormat="1" ht="17.25">
      <c r="A1" s="29" t="s">
        <v>45</v>
      </c>
      <c r="B1" s="30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1" customFormat="1" ht="17.25">
      <c r="A2" s="29" t="s">
        <v>44</v>
      </c>
      <c r="B2" s="30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1" customFormat="1" ht="14.25">
      <c r="A3" s="9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s="1" customFormat="1" ht="17.25">
      <c r="A4" s="29" t="s">
        <v>0</v>
      </c>
      <c r="B4" s="30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s="1" customFormat="1" ht="15" thickBot="1">
      <c r="A5" s="9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s="1" customFormat="1" ht="15" thickBot="1">
      <c r="A6" s="10" t="s">
        <v>1</v>
      </c>
      <c r="B6" s="5" t="s">
        <v>48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s="1" customFormat="1" ht="15" thickBot="1">
      <c r="A7" s="10" t="s">
        <v>2</v>
      </c>
      <c r="B7" s="5" t="s">
        <v>68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s="1" customFormat="1" ht="15" thickBot="1">
      <c r="A8" s="9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6"/>
    </row>
    <row r="9" spans="1:17" s="1" customFormat="1" ht="15" thickBot="1">
      <c r="A9" s="10" t="s">
        <v>3</v>
      </c>
      <c r="B9" s="4" t="s">
        <v>4</v>
      </c>
      <c r="C9" s="4" t="s">
        <v>5</v>
      </c>
      <c r="D9" s="4" t="s">
        <v>6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6"/>
    </row>
    <row r="10" spans="1:17" s="1" customFormat="1" ht="15" thickBot="1">
      <c r="A10" s="8">
        <v>40430</v>
      </c>
      <c r="B10" s="5" t="s">
        <v>109</v>
      </c>
      <c r="C10" s="5" t="s">
        <v>110</v>
      </c>
      <c r="D10" s="11">
        <v>635.6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6"/>
      <c r="P10" s="6"/>
      <c r="Q10" s="6"/>
    </row>
    <row r="11" spans="1:17" s="1" customFormat="1" ht="15" thickBot="1">
      <c r="A11" s="9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s="1" customFormat="1" ht="15" thickBot="1">
      <c r="A12" s="31" t="s">
        <v>7</v>
      </c>
      <c r="B12" s="32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s="1" customFormat="1" ht="15" thickBot="1">
      <c r="A13" s="8" t="s">
        <v>38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s="1" customFormat="1" ht="14.25">
      <c r="A14" s="12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s="1" customFormat="1" ht="14.25">
      <c r="A15" s="9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s="1" customFormat="1" ht="17.25">
      <c r="A16" s="29" t="s">
        <v>42</v>
      </c>
      <c r="B16" s="3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s="1" customFormat="1" ht="17.25">
      <c r="A17" s="22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s="1" customFormat="1" ht="15" thickBot="1">
      <c r="A18" s="9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s="1" customFormat="1" ht="15" thickBot="1">
      <c r="A19" s="10" t="s">
        <v>11</v>
      </c>
      <c r="B19" s="4" t="s">
        <v>41</v>
      </c>
      <c r="C19" s="4" t="s">
        <v>8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s="1" customFormat="1" ht="15" thickBot="1">
      <c r="A20" s="8">
        <v>1</v>
      </c>
      <c r="B20" s="5" t="s">
        <v>9</v>
      </c>
      <c r="C20" s="5" t="s">
        <v>10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s="1" customFormat="1" ht="15" thickBot="1">
      <c r="A21" s="9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s="1" customFormat="1" ht="15" thickBot="1">
      <c r="A22" s="10" t="s">
        <v>3</v>
      </c>
      <c r="B22" s="4" t="s">
        <v>11</v>
      </c>
      <c r="C22" s="4" t="s">
        <v>39</v>
      </c>
      <c r="D22" s="4" t="s">
        <v>40</v>
      </c>
      <c r="E22" s="4" t="s">
        <v>12</v>
      </c>
      <c r="F22" s="4" t="s">
        <v>13</v>
      </c>
      <c r="G22" s="4" t="s">
        <v>14</v>
      </c>
      <c r="H22" s="4" t="s">
        <v>15</v>
      </c>
      <c r="I22" s="4" t="s">
        <v>16</v>
      </c>
      <c r="J22" s="4" t="s">
        <v>17</v>
      </c>
      <c r="K22" s="4" t="s">
        <v>18</v>
      </c>
      <c r="L22" s="4" t="s">
        <v>19</v>
      </c>
      <c r="M22" s="4" t="s">
        <v>20</v>
      </c>
      <c r="N22" s="4" t="s">
        <v>21</v>
      </c>
      <c r="O22" s="4" t="s">
        <v>22</v>
      </c>
      <c r="P22" s="4" t="s">
        <v>23</v>
      </c>
      <c r="Q22" s="4" t="s">
        <v>24</v>
      </c>
    </row>
    <row r="23" spans="1:17" s="1" customFormat="1" ht="15" thickBot="1">
      <c r="A23" s="8">
        <v>40430</v>
      </c>
      <c r="B23" s="5">
        <v>1</v>
      </c>
      <c r="C23" s="5" t="s">
        <v>25</v>
      </c>
      <c r="D23" s="5">
        <v>4</v>
      </c>
      <c r="E23" s="14">
        <v>6</v>
      </c>
      <c r="F23" s="14">
        <v>3.3</v>
      </c>
      <c r="G23" s="14">
        <v>9.7</v>
      </c>
      <c r="H23" s="14">
        <v>11.7</v>
      </c>
      <c r="I23" s="14">
        <v>5.7</v>
      </c>
      <c r="J23" s="14">
        <v>0.3</v>
      </c>
      <c r="K23" s="14">
        <v>0.9</v>
      </c>
      <c r="L23" s="14">
        <v>3.4</v>
      </c>
      <c r="M23" s="14">
        <v>0.3</v>
      </c>
      <c r="N23" s="14">
        <v>2.8</v>
      </c>
      <c r="O23" s="14">
        <v>13.2</v>
      </c>
      <c r="P23" s="14">
        <v>6.8</v>
      </c>
      <c r="Q23" s="14">
        <f>SUM(E23:P23)</f>
        <v>64.09999999999998</v>
      </c>
    </row>
    <row r="24" spans="1:17" s="1" customFormat="1" ht="15" thickBot="1">
      <c r="A24" s="8">
        <v>40430</v>
      </c>
      <c r="B24" s="5">
        <v>1</v>
      </c>
      <c r="C24" s="5" t="s">
        <v>26</v>
      </c>
      <c r="D24" s="5">
        <v>98</v>
      </c>
      <c r="E24" s="14">
        <v>30</v>
      </c>
      <c r="F24" s="14">
        <v>30</v>
      </c>
      <c r="G24" s="14">
        <v>30</v>
      </c>
      <c r="H24" s="14">
        <v>30</v>
      </c>
      <c r="I24" s="14">
        <v>30</v>
      </c>
      <c r="J24" s="14">
        <v>30</v>
      </c>
      <c r="K24" s="14">
        <v>30</v>
      </c>
      <c r="L24" s="14">
        <v>30</v>
      </c>
      <c r="M24" s="14">
        <v>30</v>
      </c>
      <c r="N24" s="14">
        <v>30</v>
      </c>
      <c r="O24" s="14">
        <v>30</v>
      </c>
      <c r="P24" s="14">
        <v>30</v>
      </c>
      <c r="Q24" s="14">
        <v>30</v>
      </c>
    </row>
    <row r="25" spans="1:17" s="1" customFormat="1" ht="15" thickBot="1">
      <c r="A25" s="8"/>
      <c r="B25" s="5"/>
      <c r="C25" s="5"/>
      <c r="D25" s="5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1:17" s="1" customFormat="1" ht="15" thickBot="1">
      <c r="A26" s="8"/>
      <c r="B26" s="5"/>
      <c r="C26" s="5"/>
      <c r="D26" s="5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1:17" s="1" customFormat="1" ht="15" thickBot="1">
      <c r="A27" s="9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s="1" customFormat="1" ht="15" thickBot="1">
      <c r="A28" s="10" t="s">
        <v>11</v>
      </c>
      <c r="B28" s="4" t="s">
        <v>41</v>
      </c>
      <c r="C28" s="4" t="s">
        <v>8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s="1" customFormat="1" ht="15" thickBot="1">
      <c r="A29" s="8">
        <v>2</v>
      </c>
      <c r="B29" s="5" t="s">
        <v>27</v>
      </c>
      <c r="C29" s="5" t="s">
        <v>46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s="1" customFormat="1" ht="15" thickBot="1">
      <c r="A30" s="9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s="1" customFormat="1" ht="15" thickBot="1">
      <c r="A31" s="10" t="s">
        <v>3</v>
      </c>
      <c r="B31" s="4" t="s">
        <v>11</v>
      </c>
      <c r="C31" s="4" t="s">
        <v>39</v>
      </c>
      <c r="D31" s="4" t="s">
        <v>40</v>
      </c>
      <c r="E31" s="4" t="s">
        <v>12</v>
      </c>
      <c r="F31" s="4" t="s">
        <v>13</v>
      </c>
      <c r="G31" s="4" t="s">
        <v>14</v>
      </c>
      <c r="H31" s="4" t="s">
        <v>15</v>
      </c>
      <c r="I31" s="4" t="s">
        <v>16</v>
      </c>
      <c r="J31" s="4" t="s">
        <v>17</v>
      </c>
      <c r="K31" s="4" t="s">
        <v>18</v>
      </c>
      <c r="L31" s="4" t="s">
        <v>19</v>
      </c>
      <c r="M31" s="4" t="s">
        <v>20</v>
      </c>
      <c r="N31" s="4" t="s">
        <v>21</v>
      </c>
      <c r="O31" s="4" t="s">
        <v>22</v>
      </c>
      <c r="P31" s="4" t="s">
        <v>23</v>
      </c>
      <c r="Q31" s="4" t="s">
        <v>24</v>
      </c>
    </row>
    <row r="32" spans="1:17" s="1" customFormat="1" ht="15.75" thickBot="1">
      <c r="A32" s="8">
        <v>40430</v>
      </c>
      <c r="B32" s="5">
        <v>2</v>
      </c>
      <c r="C32" s="5" t="s">
        <v>47</v>
      </c>
      <c r="D32" s="5">
        <v>5</v>
      </c>
      <c r="E32" s="26">
        <f>24/30</f>
        <v>0.8</v>
      </c>
      <c r="F32" s="26">
        <f>14/30</f>
        <v>0.4666666666666667</v>
      </c>
      <c r="G32" s="26">
        <f>27/30</f>
        <v>0.9</v>
      </c>
      <c r="H32" s="26">
        <f>47/30</f>
        <v>1.5666666666666667</v>
      </c>
      <c r="I32" s="26">
        <f>26/30</f>
        <v>0.8666666666666667</v>
      </c>
      <c r="J32" s="26">
        <f>3/30</f>
        <v>0.1</v>
      </c>
      <c r="K32" s="26">
        <f>3/30</f>
        <v>0.1</v>
      </c>
      <c r="L32" s="26">
        <f>13/30</f>
        <v>0.43333333333333335</v>
      </c>
      <c r="M32" s="26">
        <f>3/30</f>
        <v>0.1</v>
      </c>
      <c r="N32" s="26">
        <f>23/30</f>
        <v>0.7666666666666667</v>
      </c>
      <c r="O32" s="26">
        <f>47/30</f>
        <v>1.5666666666666667</v>
      </c>
      <c r="P32" s="26">
        <f>22/30</f>
        <v>0.7333333333333333</v>
      </c>
      <c r="Q32" s="14">
        <f>SUM(E32:P32)</f>
        <v>8.399999999999999</v>
      </c>
    </row>
    <row r="33" spans="1:17" s="1" customFormat="1" ht="15" thickBot="1">
      <c r="A33" s="8">
        <v>40430</v>
      </c>
      <c r="B33" s="5">
        <v>2</v>
      </c>
      <c r="C33" s="5" t="s">
        <v>26</v>
      </c>
      <c r="D33" s="5">
        <v>98</v>
      </c>
      <c r="E33" s="14">
        <v>30</v>
      </c>
      <c r="F33" s="14">
        <v>30</v>
      </c>
      <c r="G33" s="14">
        <v>30</v>
      </c>
      <c r="H33" s="14">
        <v>30</v>
      </c>
      <c r="I33" s="14">
        <v>30</v>
      </c>
      <c r="J33" s="14">
        <v>30</v>
      </c>
      <c r="K33" s="14">
        <v>30</v>
      </c>
      <c r="L33" s="14">
        <v>30</v>
      </c>
      <c r="M33" s="14">
        <v>30</v>
      </c>
      <c r="N33" s="14">
        <v>30</v>
      </c>
      <c r="O33" s="14">
        <v>30</v>
      </c>
      <c r="P33" s="14">
        <v>30</v>
      </c>
      <c r="Q33" s="14">
        <v>30</v>
      </c>
    </row>
    <row r="34" spans="1:17" s="1" customFormat="1" ht="15" thickBot="1">
      <c r="A34" s="8"/>
      <c r="B34" s="5"/>
      <c r="C34" s="5"/>
      <c r="D34" s="5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spans="1:17" s="1" customFormat="1" ht="15" thickBot="1">
      <c r="A35" s="8"/>
      <c r="B35" s="5"/>
      <c r="C35" s="5"/>
      <c r="D35" s="5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1:17" s="1" customFormat="1" ht="15" thickBot="1">
      <c r="A36" s="9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s="1" customFormat="1" ht="15" thickBot="1">
      <c r="A37" s="10" t="s">
        <v>11</v>
      </c>
      <c r="B37" s="4" t="s">
        <v>41</v>
      </c>
      <c r="C37" s="4" t="s">
        <v>8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s="1" customFormat="1" ht="15" thickBot="1">
      <c r="A38" s="8">
        <v>3</v>
      </c>
      <c r="B38" s="5" t="s">
        <v>28</v>
      </c>
      <c r="C38" s="5" t="s">
        <v>29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s="1" customFormat="1" ht="15" thickBot="1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s="1" customFormat="1" ht="15" thickBot="1">
      <c r="A40" s="10" t="s">
        <v>3</v>
      </c>
      <c r="B40" s="4" t="s">
        <v>11</v>
      </c>
      <c r="C40" s="4" t="s">
        <v>39</v>
      </c>
      <c r="D40" s="4" t="s">
        <v>40</v>
      </c>
      <c r="E40" s="4" t="s">
        <v>12</v>
      </c>
      <c r="F40" s="4" t="s">
        <v>13</v>
      </c>
      <c r="G40" s="4" t="s">
        <v>14</v>
      </c>
      <c r="H40" s="4" t="s">
        <v>15</v>
      </c>
      <c r="I40" s="4" t="s">
        <v>16</v>
      </c>
      <c r="J40" s="4" t="s">
        <v>17</v>
      </c>
      <c r="K40" s="4" t="s">
        <v>18</v>
      </c>
      <c r="L40" s="4" t="s">
        <v>19</v>
      </c>
      <c r="M40" s="4" t="s">
        <v>20</v>
      </c>
      <c r="N40" s="4" t="s">
        <v>21</v>
      </c>
      <c r="O40" s="4" t="s">
        <v>22</v>
      </c>
      <c r="P40" s="4" t="s">
        <v>23</v>
      </c>
      <c r="Q40" s="4" t="s">
        <v>24</v>
      </c>
    </row>
    <row r="41" spans="1:17" s="1" customFormat="1" ht="15" thickBot="1">
      <c r="A41" s="8">
        <v>40430</v>
      </c>
      <c r="B41" s="5">
        <v>3</v>
      </c>
      <c r="C41" s="5" t="s">
        <v>30</v>
      </c>
      <c r="D41" s="5">
        <v>1</v>
      </c>
      <c r="E41" s="14">
        <v>24.1</v>
      </c>
      <c r="F41" s="14">
        <v>26.4</v>
      </c>
      <c r="G41" s="14">
        <v>30.3</v>
      </c>
      <c r="H41" s="14">
        <v>35.2</v>
      </c>
      <c r="I41" s="14">
        <v>39.5</v>
      </c>
      <c r="J41" s="14">
        <v>42.8</v>
      </c>
      <c r="K41" s="14">
        <v>42.8</v>
      </c>
      <c r="L41" s="14">
        <v>43.5</v>
      </c>
      <c r="M41" s="14">
        <v>42.1</v>
      </c>
      <c r="N41" s="14">
        <v>37.1</v>
      </c>
      <c r="O41" s="14">
        <v>30.4</v>
      </c>
      <c r="P41" s="14">
        <v>25.9</v>
      </c>
      <c r="Q41" s="14">
        <f>AVERAGE(E41:P41)</f>
        <v>35.00833333333333</v>
      </c>
    </row>
    <row r="42" spans="1:17" s="1" customFormat="1" ht="15" thickBot="1">
      <c r="A42" s="8">
        <v>40430</v>
      </c>
      <c r="B42" s="5">
        <v>3</v>
      </c>
      <c r="C42" s="5" t="s">
        <v>26</v>
      </c>
      <c r="D42" s="5">
        <v>98</v>
      </c>
      <c r="E42" s="14">
        <v>30</v>
      </c>
      <c r="F42" s="14">
        <v>30</v>
      </c>
      <c r="G42" s="14">
        <v>30</v>
      </c>
      <c r="H42" s="14">
        <v>30</v>
      </c>
      <c r="I42" s="14">
        <v>30</v>
      </c>
      <c r="J42" s="14">
        <v>30</v>
      </c>
      <c r="K42" s="14">
        <v>30</v>
      </c>
      <c r="L42" s="14">
        <v>30</v>
      </c>
      <c r="M42" s="14">
        <v>30</v>
      </c>
      <c r="N42" s="14">
        <v>30</v>
      </c>
      <c r="O42" s="14">
        <v>30</v>
      </c>
      <c r="P42" s="14">
        <v>30</v>
      </c>
      <c r="Q42" s="14">
        <v>30</v>
      </c>
    </row>
    <row r="43" spans="1:17" s="1" customFormat="1" ht="15" thickBot="1">
      <c r="A43" s="8"/>
      <c r="B43" s="5"/>
      <c r="C43" s="5"/>
      <c r="D43" s="5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1:17" s="1" customFormat="1" ht="15" thickBot="1">
      <c r="A44" s="8"/>
      <c r="B44" s="5"/>
      <c r="C44" s="5"/>
      <c r="D44" s="5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1:17" s="1" customFormat="1" ht="15" thickBot="1">
      <c r="A45" s="9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17" s="1" customFormat="1" ht="15" thickBot="1">
      <c r="A46" s="10" t="s">
        <v>11</v>
      </c>
      <c r="B46" s="4" t="s">
        <v>41</v>
      </c>
      <c r="C46" s="4" t="s">
        <v>8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 s="1" customFormat="1" ht="15" thickBot="1">
      <c r="A47" s="8">
        <v>4</v>
      </c>
      <c r="B47" s="5" t="s">
        <v>31</v>
      </c>
      <c r="C47" s="5" t="s">
        <v>29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7" s="1" customFormat="1" ht="15" thickBot="1">
      <c r="A48" s="9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1:17" s="1" customFormat="1" ht="15" thickBot="1">
      <c r="A49" s="10" t="s">
        <v>3</v>
      </c>
      <c r="B49" s="4" t="s">
        <v>11</v>
      </c>
      <c r="C49" s="4" t="s">
        <v>39</v>
      </c>
      <c r="D49" s="4" t="s">
        <v>40</v>
      </c>
      <c r="E49" s="4" t="s">
        <v>12</v>
      </c>
      <c r="F49" s="4" t="s">
        <v>13</v>
      </c>
      <c r="G49" s="4" t="s">
        <v>14</v>
      </c>
      <c r="H49" s="4" t="s">
        <v>15</v>
      </c>
      <c r="I49" s="4" t="s">
        <v>16</v>
      </c>
      <c r="J49" s="4" t="s">
        <v>17</v>
      </c>
      <c r="K49" s="4" t="s">
        <v>18</v>
      </c>
      <c r="L49" s="4" t="s">
        <v>19</v>
      </c>
      <c r="M49" s="4" t="s">
        <v>20</v>
      </c>
      <c r="N49" s="4" t="s">
        <v>21</v>
      </c>
      <c r="O49" s="4" t="s">
        <v>22</v>
      </c>
      <c r="P49" s="4" t="s">
        <v>23</v>
      </c>
      <c r="Q49" s="4" t="s">
        <v>24</v>
      </c>
    </row>
    <row r="50" spans="1:17" s="1" customFormat="1" ht="15" thickBot="1">
      <c r="A50" s="8">
        <v>40430</v>
      </c>
      <c r="B50" s="5">
        <v>4</v>
      </c>
      <c r="C50" s="5" t="s">
        <v>30</v>
      </c>
      <c r="D50" s="5">
        <v>1</v>
      </c>
      <c r="E50" s="14">
        <v>11.6</v>
      </c>
      <c r="F50" s="14">
        <v>13.3</v>
      </c>
      <c r="G50" s="14">
        <v>16.8</v>
      </c>
      <c r="H50" s="14">
        <v>21.1</v>
      </c>
      <c r="I50" s="14">
        <v>25.4</v>
      </c>
      <c r="J50" s="14">
        <v>28.3</v>
      </c>
      <c r="K50" s="14">
        <v>29.1</v>
      </c>
      <c r="L50" s="14">
        <v>29.6</v>
      </c>
      <c r="M50" s="14">
        <v>27.8</v>
      </c>
      <c r="N50" s="14">
        <v>22.8</v>
      </c>
      <c r="O50" s="14">
        <v>17.6</v>
      </c>
      <c r="P50" s="14">
        <v>13.6</v>
      </c>
      <c r="Q50" s="14">
        <f>AVERAGE(E50:P50)</f>
        <v>21.416666666666668</v>
      </c>
    </row>
    <row r="51" spans="1:17" s="1" customFormat="1" ht="15" thickBot="1">
      <c r="A51" s="8">
        <v>40430</v>
      </c>
      <c r="B51" s="5">
        <v>4</v>
      </c>
      <c r="C51" s="5" t="s">
        <v>26</v>
      </c>
      <c r="D51" s="5">
        <v>98</v>
      </c>
      <c r="E51" s="14">
        <v>30</v>
      </c>
      <c r="F51" s="14">
        <v>30</v>
      </c>
      <c r="G51" s="14">
        <v>30</v>
      </c>
      <c r="H51" s="14">
        <v>30</v>
      </c>
      <c r="I51" s="14">
        <v>30</v>
      </c>
      <c r="J51" s="14">
        <v>30</v>
      </c>
      <c r="K51" s="14">
        <v>30</v>
      </c>
      <c r="L51" s="14">
        <v>30</v>
      </c>
      <c r="M51" s="14">
        <v>30</v>
      </c>
      <c r="N51" s="14">
        <v>30</v>
      </c>
      <c r="O51" s="14">
        <v>30</v>
      </c>
      <c r="P51" s="14">
        <v>30</v>
      </c>
      <c r="Q51" s="14">
        <v>30</v>
      </c>
    </row>
    <row r="52" spans="1:17" s="1" customFormat="1" ht="15" thickBot="1">
      <c r="A52" s="8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s="1" customFormat="1" ht="15" thickBot="1">
      <c r="A53" s="8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17" s="1" customFormat="1" ht="15" thickBot="1">
      <c r="A54" s="9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1:17" s="1" customFormat="1" ht="15" thickBot="1">
      <c r="A55" s="10" t="s">
        <v>11</v>
      </c>
      <c r="B55" s="4" t="s">
        <v>41</v>
      </c>
      <c r="C55" s="4" t="s">
        <v>8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</row>
    <row r="56" spans="1:17" s="1" customFormat="1" ht="15" thickBot="1">
      <c r="A56" s="8">
        <v>5</v>
      </c>
      <c r="B56" s="5" t="s">
        <v>32</v>
      </c>
      <c r="C56" s="5" t="s">
        <v>29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1:17" s="1" customFormat="1" ht="15" thickBot="1">
      <c r="A57" s="9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</row>
    <row r="58" spans="1:17" s="1" customFormat="1" ht="15" thickBot="1">
      <c r="A58" s="10" t="s">
        <v>3</v>
      </c>
      <c r="B58" s="4" t="s">
        <v>11</v>
      </c>
      <c r="C58" s="4" t="s">
        <v>39</v>
      </c>
      <c r="D58" s="4" t="s">
        <v>40</v>
      </c>
      <c r="E58" s="4" t="s">
        <v>12</v>
      </c>
      <c r="F58" s="4" t="s">
        <v>13</v>
      </c>
      <c r="G58" s="4" t="s">
        <v>14</v>
      </c>
      <c r="H58" s="4" t="s">
        <v>15</v>
      </c>
      <c r="I58" s="4" t="s">
        <v>16</v>
      </c>
      <c r="J58" s="4" t="s">
        <v>17</v>
      </c>
      <c r="K58" s="4" t="s">
        <v>18</v>
      </c>
      <c r="L58" s="4" t="s">
        <v>19</v>
      </c>
      <c r="M58" s="4" t="s">
        <v>20</v>
      </c>
      <c r="N58" s="4" t="s">
        <v>21</v>
      </c>
      <c r="O58" s="4" t="s">
        <v>22</v>
      </c>
      <c r="P58" s="4" t="s">
        <v>23</v>
      </c>
      <c r="Q58" s="4" t="s">
        <v>24</v>
      </c>
    </row>
    <row r="59" spans="1:17" s="1" customFormat="1" ht="15" thickBot="1">
      <c r="A59" s="8">
        <v>40430</v>
      </c>
      <c r="B59" s="5">
        <v>5</v>
      </c>
      <c r="C59" s="5" t="s">
        <v>30</v>
      </c>
      <c r="D59" s="5">
        <v>1</v>
      </c>
      <c r="E59" s="14">
        <v>17.9</v>
      </c>
      <c r="F59" s="14">
        <v>20</v>
      </c>
      <c r="G59" s="14">
        <v>23.8</v>
      </c>
      <c r="H59" s="14">
        <v>28.4</v>
      </c>
      <c r="I59" s="14">
        <v>32.9</v>
      </c>
      <c r="J59" s="14">
        <v>36.2</v>
      </c>
      <c r="K59" s="14">
        <v>36.4</v>
      </c>
      <c r="L59" s="14">
        <v>36.9</v>
      </c>
      <c r="M59" s="14">
        <v>35.5</v>
      </c>
      <c r="N59" s="14">
        <v>30.2</v>
      </c>
      <c r="O59" s="14">
        <v>24</v>
      </c>
      <c r="P59" s="14">
        <v>19.7</v>
      </c>
      <c r="Q59" s="14">
        <f>AVERAGE(E59:P59)</f>
        <v>28.491666666666664</v>
      </c>
    </row>
    <row r="60" spans="1:17" s="1" customFormat="1" ht="15" thickBot="1">
      <c r="A60" s="8">
        <v>40430</v>
      </c>
      <c r="B60" s="5">
        <v>5</v>
      </c>
      <c r="C60" s="5" t="s">
        <v>26</v>
      </c>
      <c r="D60" s="5">
        <v>98</v>
      </c>
      <c r="E60" s="14">
        <v>30</v>
      </c>
      <c r="F60" s="14">
        <v>30</v>
      </c>
      <c r="G60" s="14">
        <v>30</v>
      </c>
      <c r="H60" s="14">
        <v>30</v>
      </c>
      <c r="I60" s="14">
        <v>30</v>
      </c>
      <c r="J60" s="14">
        <v>30</v>
      </c>
      <c r="K60" s="14">
        <v>30</v>
      </c>
      <c r="L60" s="14">
        <v>30</v>
      </c>
      <c r="M60" s="14">
        <v>30</v>
      </c>
      <c r="N60" s="14">
        <v>30</v>
      </c>
      <c r="O60" s="14">
        <v>30</v>
      </c>
      <c r="P60" s="14">
        <v>30</v>
      </c>
      <c r="Q60" s="14">
        <v>30</v>
      </c>
    </row>
    <row r="61" spans="1:17" s="1" customFormat="1" ht="15" thickBot="1">
      <c r="A61" s="8"/>
      <c r="B61" s="5"/>
      <c r="C61" s="5"/>
      <c r="D61" s="5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</row>
    <row r="62" spans="1:17" s="1" customFormat="1" ht="15" thickBot="1">
      <c r="A62" s="8"/>
      <c r="B62" s="5"/>
      <c r="C62" s="5"/>
      <c r="D62" s="5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 spans="1:17" s="1" customFormat="1" ht="15" thickBot="1">
      <c r="A63" s="9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</row>
    <row r="64" spans="1:17" s="1" customFormat="1" ht="15" thickBot="1">
      <c r="A64" s="10" t="s">
        <v>11</v>
      </c>
      <c r="B64" s="4" t="s">
        <v>41</v>
      </c>
      <c r="C64" s="4" t="s">
        <v>8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</row>
    <row r="65" spans="1:17" s="1" customFormat="1" ht="15" thickBot="1">
      <c r="A65" s="8">
        <v>6</v>
      </c>
      <c r="B65" s="5" t="s">
        <v>33</v>
      </c>
      <c r="C65" s="5" t="s">
        <v>34</v>
      </c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</row>
    <row r="66" spans="1:17" s="1" customFormat="1" ht="15" thickBot="1">
      <c r="A66" s="9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</row>
    <row r="67" spans="1:17" s="1" customFormat="1" ht="15" thickBot="1">
      <c r="A67" s="10" t="s">
        <v>3</v>
      </c>
      <c r="B67" s="4" t="s">
        <v>11</v>
      </c>
      <c r="C67" s="4" t="s">
        <v>39</v>
      </c>
      <c r="D67" s="4" t="s">
        <v>40</v>
      </c>
      <c r="E67" s="4" t="s">
        <v>12</v>
      </c>
      <c r="F67" s="4" t="s">
        <v>13</v>
      </c>
      <c r="G67" s="4" t="s">
        <v>14</v>
      </c>
      <c r="H67" s="4" t="s">
        <v>15</v>
      </c>
      <c r="I67" s="4" t="s">
        <v>16</v>
      </c>
      <c r="J67" s="4" t="s">
        <v>17</v>
      </c>
      <c r="K67" s="4" t="s">
        <v>18</v>
      </c>
      <c r="L67" s="4" t="s">
        <v>19</v>
      </c>
      <c r="M67" s="4" t="s">
        <v>20</v>
      </c>
      <c r="N67" s="4" t="s">
        <v>21</v>
      </c>
      <c r="O67" s="4" t="s">
        <v>22</v>
      </c>
      <c r="P67" s="4" t="s">
        <v>23</v>
      </c>
      <c r="Q67" s="4" t="s">
        <v>24</v>
      </c>
    </row>
    <row r="68" spans="1:17" s="1" customFormat="1" ht="15" thickBot="1">
      <c r="A68" s="8">
        <v>40430</v>
      </c>
      <c r="B68" s="5">
        <v>6</v>
      </c>
      <c r="C68" s="5" t="s">
        <v>30</v>
      </c>
      <c r="D68" s="5">
        <v>1</v>
      </c>
      <c r="E68" s="14">
        <v>1014.9</v>
      </c>
      <c r="F68" s="14">
        <v>1011.6</v>
      </c>
      <c r="G68" s="14">
        <v>1009.7</v>
      </c>
      <c r="H68" s="14">
        <v>1007.1</v>
      </c>
      <c r="I68" s="14">
        <v>1004.6</v>
      </c>
      <c r="J68" s="14">
        <v>1001.1</v>
      </c>
      <c r="K68" s="14">
        <v>999.8</v>
      </c>
      <c r="L68" s="14">
        <v>999.9</v>
      </c>
      <c r="M68" s="14">
        <v>1003.3</v>
      </c>
      <c r="N68" s="14">
        <v>1008.6</v>
      </c>
      <c r="O68" s="14">
        <v>1012.1</v>
      </c>
      <c r="P68" s="14">
        <v>1014.6</v>
      </c>
      <c r="Q68" s="14">
        <f>AVERAGE(E68:P68)</f>
        <v>1007.2750000000001</v>
      </c>
    </row>
    <row r="69" spans="1:17" s="1" customFormat="1" ht="15" thickBot="1">
      <c r="A69" s="8">
        <v>40430</v>
      </c>
      <c r="B69" s="5">
        <v>6</v>
      </c>
      <c r="C69" s="5" t="s">
        <v>26</v>
      </c>
      <c r="D69" s="5">
        <v>98</v>
      </c>
      <c r="E69" s="14">
        <v>30</v>
      </c>
      <c r="F69" s="14">
        <v>30</v>
      </c>
      <c r="G69" s="14">
        <v>30</v>
      </c>
      <c r="H69" s="14">
        <v>30</v>
      </c>
      <c r="I69" s="14">
        <v>30</v>
      </c>
      <c r="J69" s="14">
        <v>30</v>
      </c>
      <c r="K69" s="14">
        <v>30</v>
      </c>
      <c r="L69" s="14">
        <v>30</v>
      </c>
      <c r="M69" s="14">
        <v>30</v>
      </c>
      <c r="N69" s="14">
        <v>30</v>
      </c>
      <c r="O69" s="14">
        <v>30</v>
      </c>
      <c r="P69" s="14">
        <v>30</v>
      </c>
      <c r="Q69" s="14">
        <v>30</v>
      </c>
    </row>
    <row r="70" spans="1:17" s="1" customFormat="1" ht="15" thickBot="1">
      <c r="A70" s="8"/>
      <c r="B70" s="5"/>
      <c r="C70" s="5"/>
      <c r="D70" s="5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</row>
    <row r="71" spans="1:17" s="1" customFormat="1" ht="15" thickBot="1">
      <c r="A71" s="8"/>
      <c r="B71" s="5"/>
      <c r="C71" s="5"/>
      <c r="D71" s="5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2" spans="1:17" s="1" customFormat="1" ht="15" thickBot="1">
      <c r="A72" s="9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</row>
    <row r="73" spans="1:17" s="1" customFormat="1" ht="15" thickBot="1">
      <c r="A73" s="10" t="s">
        <v>11</v>
      </c>
      <c r="B73" s="4" t="s">
        <v>41</v>
      </c>
      <c r="C73" s="4" t="s">
        <v>8</v>
      </c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</row>
    <row r="74" spans="1:17" s="1" customFormat="1" ht="15" thickBot="1">
      <c r="A74" s="8">
        <v>7</v>
      </c>
      <c r="B74" s="5" t="s">
        <v>35</v>
      </c>
      <c r="C74" s="5" t="s">
        <v>34</v>
      </c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</row>
    <row r="75" spans="1:17" s="1" customFormat="1" ht="15" thickBot="1">
      <c r="A75" s="9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</row>
    <row r="76" spans="1:17" s="1" customFormat="1" ht="15" thickBot="1">
      <c r="A76" s="10" t="s">
        <v>3</v>
      </c>
      <c r="B76" s="4" t="s">
        <v>11</v>
      </c>
      <c r="C76" s="4" t="s">
        <v>39</v>
      </c>
      <c r="D76" s="4" t="s">
        <v>40</v>
      </c>
      <c r="E76" s="4" t="s">
        <v>12</v>
      </c>
      <c r="F76" s="4" t="s">
        <v>13</v>
      </c>
      <c r="G76" s="4" t="s">
        <v>14</v>
      </c>
      <c r="H76" s="4" t="s">
        <v>15</v>
      </c>
      <c r="I76" s="4" t="s">
        <v>16</v>
      </c>
      <c r="J76" s="4" t="s">
        <v>17</v>
      </c>
      <c r="K76" s="4" t="s">
        <v>18</v>
      </c>
      <c r="L76" s="4" t="s">
        <v>19</v>
      </c>
      <c r="M76" s="4" t="s">
        <v>20</v>
      </c>
      <c r="N76" s="4" t="s">
        <v>21</v>
      </c>
      <c r="O76" s="4" t="s">
        <v>22</v>
      </c>
      <c r="P76" s="4" t="s">
        <v>23</v>
      </c>
      <c r="Q76" s="4" t="s">
        <v>24</v>
      </c>
    </row>
    <row r="77" spans="1:17" s="1" customFormat="1" ht="15" thickBot="1">
      <c r="A77" s="8">
        <v>40430</v>
      </c>
      <c r="B77" s="5">
        <v>7</v>
      </c>
      <c r="C77" s="5" t="s">
        <v>30</v>
      </c>
      <c r="D77" s="5">
        <v>1</v>
      </c>
      <c r="E77" s="15">
        <v>7.8</v>
      </c>
      <c r="F77" s="15">
        <v>7.1</v>
      </c>
      <c r="G77" s="15">
        <v>7.2</v>
      </c>
      <c r="H77" s="15">
        <v>8.1</v>
      </c>
      <c r="I77" s="15">
        <v>7.8</v>
      </c>
      <c r="J77" s="15">
        <v>6.5</v>
      </c>
      <c r="K77" s="15">
        <v>7.6</v>
      </c>
      <c r="L77" s="15">
        <v>8.8</v>
      </c>
      <c r="M77" s="15">
        <v>7.5</v>
      </c>
      <c r="N77" s="15">
        <v>7.9</v>
      </c>
      <c r="O77" s="15">
        <v>9.4</v>
      </c>
      <c r="P77" s="15">
        <v>8.7</v>
      </c>
      <c r="Q77" s="15">
        <f>AVERAGE(E77:P77)</f>
        <v>7.866666666666667</v>
      </c>
    </row>
    <row r="78" spans="1:17" s="1" customFormat="1" ht="15" thickBot="1">
      <c r="A78" s="8">
        <v>40430</v>
      </c>
      <c r="B78" s="5">
        <v>7</v>
      </c>
      <c r="C78" s="5" t="s">
        <v>26</v>
      </c>
      <c r="D78" s="5">
        <v>98</v>
      </c>
      <c r="E78" s="15">
        <v>30</v>
      </c>
      <c r="F78" s="15">
        <v>30</v>
      </c>
      <c r="G78" s="15">
        <v>30</v>
      </c>
      <c r="H78" s="15">
        <v>30</v>
      </c>
      <c r="I78" s="15">
        <v>30</v>
      </c>
      <c r="J78" s="15">
        <v>30</v>
      </c>
      <c r="K78" s="15">
        <v>30</v>
      </c>
      <c r="L78" s="15">
        <v>30</v>
      </c>
      <c r="M78" s="15">
        <v>30</v>
      </c>
      <c r="N78" s="15">
        <v>30</v>
      </c>
      <c r="O78" s="15">
        <v>30</v>
      </c>
      <c r="P78" s="15">
        <v>30</v>
      </c>
      <c r="Q78" s="15">
        <v>30</v>
      </c>
    </row>
    <row r="79" spans="1:17" s="1" customFormat="1" ht="15" thickBot="1">
      <c r="A79" s="8"/>
      <c r="B79" s="5"/>
      <c r="C79" s="5"/>
      <c r="D79" s="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1:17" s="1" customFormat="1" ht="15" thickBot="1">
      <c r="A80" s="8"/>
      <c r="B80" s="5"/>
      <c r="C80" s="5"/>
      <c r="D80" s="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1:17" s="1" customFormat="1" ht="15" thickBot="1">
      <c r="A81" s="9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</row>
    <row r="82" spans="1:17" s="1" customFormat="1" ht="15" thickBot="1">
      <c r="A82" s="10" t="s">
        <v>11</v>
      </c>
      <c r="B82" s="4" t="s">
        <v>41</v>
      </c>
      <c r="C82" s="4" t="s">
        <v>8</v>
      </c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</row>
    <row r="83" spans="1:17" s="1" customFormat="1" ht="15" thickBot="1">
      <c r="A83" s="8">
        <v>8</v>
      </c>
      <c r="B83" s="5" t="s">
        <v>36</v>
      </c>
      <c r="C83" s="5" t="s">
        <v>37</v>
      </c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</row>
    <row r="84" spans="1:17" s="1" customFormat="1" ht="15" thickBot="1">
      <c r="A84" s="9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</row>
    <row r="85" spans="1:17" s="1" customFormat="1" ht="15" thickBot="1">
      <c r="A85" s="10" t="s">
        <v>3</v>
      </c>
      <c r="B85" s="4" t="s">
        <v>11</v>
      </c>
      <c r="C85" s="4" t="s">
        <v>39</v>
      </c>
      <c r="D85" s="4" t="s">
        <v>40</v>
      </c>
      <c r="E85" s="4" t="s">
        <v>12</v>
      </c>
      <c r="F85" s="4" t="s">
        <v>13</v>
      </c>
      <c r="G85" s="4" t="s">
        <v>14</v>
      </c>
      <c r="H85" s="4" t="s">
        <v>15</v>
      </c>
      <c r="I85" s="4" t="s">
        <v>16</v>
      </c>
      <c r="J85" s="4" t="s">
        <v>17</v>
      </c>
      <c r="K85" s="4" t="s">
        <v>18</v>
      </c>
      <c r="L85" s="4" t="s">
        <v>19</v>
      </c>
      <c r="M85" s="4" t="s">
        <v>20</v>
      </c>
      <c r="N85" s="4" t="s">
        <v>21</v>
      </c>
      <c r="O85" s="4" t="s">
        <v>22</v>
      </c>
      <c r="P85" s="4" t="s">
        <v>23</v>
      </c>
      <c r="Q85" s="4" t="s">
        <v>24</v>
      </c>
    </row>
    <row r="86" spans="1:17" s="1" customFormat="1" ht="15" thickBot="1">
      <c r="A86" s="8"/>
      <c r="B86" s="5">
        <v>8</v>
      </c>
      <c r="C86" s="5" t="s">
        <v>25</v>
      </c>
      <c r="D86" s="5">
        <v>4</v>
      </c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</row>
    <row r="87" spans="1:17" s="1" customFormat="1" ht="15" thickBot="1">
      <c r="A87" s="8"/>
      <c r="B87" s="5"/>
      <c r="C87" s="5"/>
      <c r="D87" s="5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</row>
    <row r="88" spans="1:17" s="1" customFormat="1" ht="15" thickBot="1">
      <c r="A88" s="8"/>
      <c r="B88" s="5"/>
      <c r="C88" s="5"/>
      <c r="D88" s="5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</row>
    <row r="89" spans="1:17" s="1" customFormat="1" ht="15" thickBot="1">
      <c r="A89" s="8"/>
      <c r="B89" s="5"/>
      <c r="C89" s="5"/>
      <c r="D89" s="5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</row>
    <row r="90" spans="1:17" s="1" customFormat="1" ht="14.25">
      <c r="A90" s="12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</row>
    <row r="91" spans="1:17" s="1" customFormat="1" ht="14.25">
      <c r="A91" s="9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</row>
    <row r="92" spans="1:17" s="1" customFormat="1" ht="17.25">
      <c r="A92" s="29" t="s">
        <v>43</v>
      </c>
      <c r="B92" s="30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</row>
    <row r="93" spans="1:17" s="1" customFormat="1" ht="14.25">
      <c r="A93" s="9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</row>
    <row r="94" spans="1:17" s="1" customFormat="1" ht="15" thickBot="1">
      <c r="A94" s="9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</row>
    <row r="95" spans="1:17" s="1" customFormat="1" ht="15" thickBot="1">
      <c r="A95" s="10" t="s">
        <v>11</v>
      </c>
      <c r="B95" s="4" t="s">
        <v>41</v>
      </c>
      <c r="C95" s="4" t="s">
        <v>8</v>
      </c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</row>
    <row r="96" spans="1:17" s="1" customFormat="1" ht="15" thickBot="1">
      <c r="A96" s="8"/>
      <c r="B96" s="5"/>
      <c r="C96" s="5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</row>
    <row r="97" spans="1:17" s="1" customFormat="1" ht="15" thickBot="1">
      <c r="A97" s="9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</row>
    <row r="98" spans="1:17" s="1" customFormat="1" ht="15" thickBot="1">
      <c r="A98" s="10" t="s">
        <v>3</v>
      </c>
      <c r="B98" s="4" t="s">
        <v>11</v>
      </c>
      <c r="C98" s="4" t="s">
        <v>39</v>
      </c>
      <c r="D98" s="4" t="s">
        <v>40</v>
      </c>
      <c r="E98" s="4" t="s">
        <v>12</v>
      </c>
      <c r="F98" s="4" t="s">
        <v>13</v>
      </c>
      <c r="G98" s="4" t="s">
        <v>14</v>
      </c>
      <c r="H98" s="4" t="s">
        <v>15</v>
      </c>
      <c r="I98" s="4" t="s">
        <v>16</v>
      </c>
      <c r="J98" s="4" t="s">
        <v>17</v>
      </c>
      <c r="K98" s="4" t="s">
        <v>18</v>
      </c>
      <c r="L98" s="4" t="s">
        <v>19</v>
      </c>
      <c r="M98" s="4" t="s">
        <v>20</v>
      </c>
      <c r="N98" s="4" t="s">
        <v>21</v>
      </c>
      <c r="O98" s="4" t="s">
        <v>22</v>
      </c>
      <c r="P98" s="4" t="s">
        <v>23</v>
      </c>
      <c r="Q98" s="4" t="s">
        <v>24</v>
      </c>
    </row>
    <row r="99" spans="1:17" s="1" customFormat="1" ht="15" thickBot="1">
      <c r="A99" s="8"/>
      <c r="B99" s="5"/>
      <c r="C99" s="5"/>
      <c r="D99" s="5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</row>
    <row r="100" spans="1:17" s="1" customFormat="1" ht="15" thickBot="1">
      <c r="A100" s="8"/>
      <c r="B100" s="5"/>
      <c r="C100" s="5"/>
      <c r="D100" s="5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</row>
    <row r="101" spans="1:17" s="1" customFormat="1" ht="15" thickBot="1">
      <c r="A101" s="8"/>
      <c r="B101" s="5"/>
      <c r="C101" s="5"/>
      <c r="D101" s="5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</row>
    <row r="102" spans="1:17" s="1" customFormat="1" ht="15" thickBot="1">
      <c r="A102" s="8"/>
      <c r="B102" s="5"/>
      <c r="C102" s="5"/>
      <c r="D102" s="5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 spans="1:17" s="1" customFormat="1" ht="15" thickBot="1">
      <c r="A103" s="9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</row>
    <row r="104" spans="1:17" s="1" customFormat="1" ht="15" thickBot="1">
      <c r="A104" s="10" t="s">
        <v>11</v>
      </c>
      <c r="B104" s="4" t="s">
        <v>41</v>
      </c>
      <c r="C104" s="4" t="s">
        <v>8</v>
      </c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</row>
    <row r="105" spans="1:17" s="1" customFormat="1" ht="15" thickBot="1">
      <c r="A105" s="8"/>
      <c r="B105" s="5"/>
      <c r="C105" s="5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</row>
    <row r="106" spans="1:17" s="1" customFormat="1" ht="15" thickBot="1">
      <c r="A106" s="9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</row>
    <row r="107" spans="1:17" s="1" customFormat="1" ht="15" thickBot="1">
      <c r="A107" s="10" t="s">
        <v>3</v>
      </c>
      <c r="B107" s="4" t="s">
        <v>11</v>
      </c>
      <c r="C107" s="4" t="s">
        <v>39</v>
      </c>
      <c r="D107" s="4" t="s">
        <v>40</v>
      </c>
      <c r="E107" s="4" t="s">
        <v>12</v>
      </c>
      <c r="F107" s="4" t="s">
        <v>13</v>
      </c>
      <c r="G107" s="4" t="s">
        <v>14</v>
      </c>
      <c r="H107" s="4" t="s">
        <v>15</v>
      </c>
      <c r="I107" s="4" t="s">
        <v>16</v>
      </c>
      <c r="J107" s="4" t="s">
        <v>17</v>
      </c>
      <c r="K107" s="4" t="s">
        <v>18</v>
      </c>
      <c r="L107" s="4" t="s">
        <v>19</v>
      </c>
      <c r="M107" s="4" t="s">
        <v>20</v>
      </c>
      <c r="N107" s="4" t="s">
        <v>21</v>
      </c>
      <c r="O107" s="4" t="s">
        <v>22</v>
      </c>
      <c r="P107" s="4" t="s">
        <v>23</v>
      </c>
      <c r="Q107" s="4" t="s">
        <v>24</v>
      </c>
    </row>
    <row r="108" spans="1:17" s="1" customFormat="1" ht="15" thickBot="1">
      <c r="A108" s="8"/>
      <c r="B108" s="5"/>
      <c r="C108" s="5"/>
      <c r="D108" s="5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 spans="1:17" s="1" customFormat="1" ht="15" thickBot="1">
      <c r="A109" s="8"/>
      <c r="B109" s="5"/>
      <c r="C109" s="5"/>
      <c r="D109" s="5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</row>
    <row r="110" spans="1:17" s="1" customFormat="1" ht="15" thickBot="1">
      <c r="A110" s="8"/>
      <c r="B110" s="5"/>
      <c r="C110" s="5"/>
      <c r="D110" s="5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 spans="1:17" s="1" customFormat="1" ht="15" thickBot="1">
      <c r="A111" s="8"/>
      <c r="B111" s="5"/>
      <c r="C111" s="5"/>
      <c r="D111" s="5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 spans="1:17" s="1" customFormat="1" ht="15" thickBot="1">
      <c r="A112" s="9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</row>
    <row r="113" spans="1:17" s="1" customFormat="1" ht="15" thickBot="1">
      <c r="A113" s="10" t="s">
        <v>11</v>
      </c>
      <c r="B113" s="4" t="s">
        <v>41</v>
      </c>
      <c r="C113" s="4" t="s">
        <v>8</v>
      </c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</row>
    <row r="114" spans="1:17" s="1" customFormat="1" ht="15" thickBot="1">
      <c r="A114" s="8"/>
      <c r="B114" s="5"/>
      <c r="C114" s="5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</row>
    <row r="115" spans="1:17" s="1" customFormat="1" ht="15" thickBot="1">
      <c r="A115" s="9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</row>
    <row r="116" spans="1:17" s="1" customFormat="1" ht="15" thickBot="1">
      <c r="A116" s="10" t="s">
        <v>3</v>
      </c>
      <c r="B116" s="4" t="s">
        <v>11</v>
      </c>
      <c r="C116" s="4" t="s">
        <v>39</v>
      </c>
      <c r="D116" s="4" t="s">
        <v>40</v>
      </c>
      <c r="E116" s="4" t="s">
        <v>12</v>
      </c>
      <c r="F116" s="4" t="s">
        <v>13</v>
      </c>
      <c r="G116" s="4" t="s">
        <v>14</v>
      </c>
      <c r="H116" s="4" t="s">
        <v>15</v>
      </c>
      <c r="I116" s="4" t="s">
        <v>16</v>
      </c>
      <c r="J116" s="4" t="s">
        <v>17</v>
      </c>
      <c r="K116" s="4" t="s">
        <v>18</v>
      </c>
      <c r="L116" s="4" t="s">
        <v>19</v>
      </c>
      <c r="M116" s="4" t="s">
        <v>20</v>
      </c>
      <c r="N116" s="4" t="s">
        <v>21</v>
      </c>
      <c r="O116" s="4" t="s">
        <v>22</v>
      </c>
      <c r="P116" s="4" t="s">
        <v>23</v>
      </c>
      <c r="Q116" s="4" t="s">
        <v>24</v>
      </c>
    </row>
    <row r="117" spans="1:17" s="1" customFormat="1" ht="15" thickBot="1">
      <c r="A117" s="8"/>
      <c r="B117" s="5"/>
      <c r="C117" s="5"/>
      <c r="D117" s="5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1:17" s="1" customFormat="1" ht="15" thickBot="1">
      <c r="A118" s="8"/>
      <c r="B118" s="5"/>
      <c r="C118" s="5"/>
      <c r="D118" s="5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</row>
    <row r="119" spans="1:17" s="1" customFormat="1" ht="15" thickBot="1">
      <c r="A119" s="8"/>
      <c r="B119" s="5"/>
      <c r="C119" s="5"/>
      <c r="D119" s="5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</row>
    <row r="120" spans="1:17" s="1" customFormat="1" ht="15" thickBot="1">
      <c r="A120" s="8"/>
      <c r="B120" s="5"/>
      <c r="C120" s="5"/>
      <c r="D120" s="5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 spans="1:17" s="1" customFormat="1" ht="15" thickBot="1">
      <c r="A121" s="9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</row>
    <row r="122" spans="1:17" s="1" customFormat="1" ht="15" thickBot="1">
      <c r="A122" s="10" t="s">
        <v>11</v>
      </c>
      <c r="B122" s="4" t="s">
        <v>41</v>
      </c>
      <c r="C122" s="4" t="s">
        <v>8</v>
      </c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</row>
    <row r="123" spans="1:17" s="1" customFormat="1" ht="15" thickBot="1">
      <c r="A123" s="8"/>
      <c r="B123" s="5"/>
      <c r="C123" s="5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</row>
    <row r="124" spans="1:17" s="1" customFormat="1" ht="15" thickBot="1">
      <c r="A124" s="9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</row>
    <row r="125" spans="1:17" s="1" customFormat="1" ht="15" thickBot="1">
      <c r="A125" s="10" t="s">
        <v>3</v>
      </c>
      <c r="B125" s="4" t="s">
        <v>11</v>
      </c>
      <c r="C125" s="4" t="s">
        <v>39</v>
      </c>
      <c r="D125" s="4" t="s">
        <v>40</v>
      </c>
      <c r="E125" s="4" t="s">
        <v>12</v>
      </c>
      <c r="F125" s="4" t="s">
        <v>13</v>
      </c>
      <c r="G125" s="4" t="s">
        <v>14</v>
      </c>
      <c r="H125" s="4" t="s">
        <v>15</v>
      </c>
      <c r="I125" s="4" t="s">
        <v>16</v>
      </c>
      <c r="J125" s="4" t="s">
        <v>17</v>
      </c>
      <c r="K125" s="4" t="s">
        <v>18</v>
      </c>
      <c r="L125" s="4" t="s">
        <v>19</v>
      </c>
      <c r="M125" s="4" t="s">
        <v>20</v>
      </c>
      <c r="N125" s="4" t="s">
        <v>21</v>
      </c>
      <c r="O125" s="4" t="s">
        <v>22</v>
      </c>
      <c r="P125" s="4" t="s">
        <v>23</v>
      </c>
      <c r="Q125" s="4" t="s">
        <v>24</v>
      </c>
    </row>
    <row r="126" spans="1:17" s="1" customFormat="1" ht="15" thickBot="1">
      <c r="A126" s="8"/>
      <c r="B126" s="5"/>
      <c r="C126" s="5"/>
      <c r="D126" s="5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</row>
    <row r="127" spans="1:17" s="1" customFormat="1" ht="15" thickBot="1">
      <c r="A127" s="8"/>
      <c r="B127" s="5"/>
      <c r="C127" s="5"/>
      <c r="D127" s="5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</row>
    <row r="128" spans="1:17" s="1" customFormat="1" ht="15" thickBot="1">
      <c r="A128" s="8"/>
      <c r="B128" s="5"/>
      <c r="C128" s="5"/>
      <c r="D128" s="5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</row>
    <row r="129" spans="1:17" s="1" customFormat="1" ht="15" thickBot="1">
      <c r="A129" s="8"/>
      <c r="B129" s="5"/>
      <c r="C129" s="5"/>
      <c r="D129" s="5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</row>
    <row r="130" spans="1:17" s="1" customFormat="1" ht="15" thickBot="1">
      <c r="A130" s="9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</row>
    <row r="131" spans="1:17" s="1" customFormat="1" ht="15" thickBot="1">
      <c r="A131" s="10" t="s">
        <v>11</v>
      </c>
      <c r="B131" s="4" t="s">
        <v>41</v>
      </c>
      <c r="C131" s="4" t="s">
        <v>8</v>
      </c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</row>
    <row r="132" spans="1:17" s="1" customFormat="1" ht="15" thickBot="1">
      <c r="A132" s="8"/>
      <c r="B132" s="5"/>
      <c r="C132" s="5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</row>
    <row r="133" spans="1:17" s="1" customFormat="1" ht="15" thickBot="1">
      <c r="A133" s="9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</row>
    <row r="134" spans="1:17" s="1" customFormat="1" ht="15" thickBot="1">
      <c r="A134" s="10" t="s">
        <v>3</v>
      </c>
      <c r="B134" s="4" t="s">
        <v>11</v>
      </c>
      <c r="C134" s="4" t="s">
        <v>39</v>
      </c>
      <c r="D134" s="4" t="s">
        <v>40</v>
      </c>
      <c r="E134" s="4" t="s">
        <v>12</v>
      </c>
      <c r="F134" s="4" t="s">
        <v>13</v>
      </c>
      <c r="G134" s="4" t="s">
        <v>14</v>
      </c>
      <c r="H134" s="4" t="s">
        <v>15</v>
      </c>
      <c r="I134" s="4" t="s">
        <v>16</v>
      </c>
      <c r="J134" s="4" t="s">
        <v>17</v>
      </c>
      <c r="K134" s="4" t="s">
        <v>18</v>
      </c>
      <c r="L134" s="4" t="s">
        <v>19</v>
      </c>
      <c r="M134" s="4" t="s">
        <v>20</v>
      </c>
      <c r="N134" s="4" t="s">
        <v>21</v>
      </c>
      <c r="O134" s="4" t="s">
        <v>22</v>
      </c>
      <c r="P134" s="4" t="s">
        <v>23</v>
      </c>
      <c r="Q134" s="4" t="s">
        <v>24</v>
      </c>
    </row>
    <row r="135" spans="1:17" s="1" customFormat="1" ht="15" thickBot="1">
      <c r="A135" s="8"/>
      <c r="B135" s="5"/>
      <c r="C135" s="5"/>
      <c r="D135" s="5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</row>
    <row r="136" spans="1:17" s="1" customFormat="1" ht="15" thickBot="1">
      <c r="A136" s="8"/>
      <c r="B136" s="5"/>
      <c r="C136" s="5"/>
      <c r="D136" s="5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</row>
    <row r="137" spans="1:17" s="1" customFormat="1" ht="15" thickBot="1">
      <c r="A137" s="8"/>
      <c r="B137" s="5"/>
      <c r="C137" s="5"/>
      <c r="D137" s="5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</row>
    <row r="138" spans="1:17" s="1" customFormat="1" ht="15" thickBot="1">
      <c r="A138" s="8"/>
      <c r="B138" s="5"/>
      <c r="C138" s="5"/>
      <c r="D138" s="5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</row>
    <row r="139" spans="1:17" s="1" customFormat="1" ht="15" thickBot="1">
      <c r="A139" s="9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</row>
    <row r="140" spans="1:17" s="1" customFormat="1" ht="15" thickBot="1">
      <c r="A140" s="10" t="s">
        <v>11</v>
      </c>
      <c r="B140" s="4" t="s">
        <v>41</v>
      </c>
      <c r="C140" s="4" t="s">
        <v>8</v>
      </c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</row>
    <row r="141" spans="1:17" s="1" customFormat="1" ht="15" thickBot="1">
      <c r="A141" s="8"/>
      <c r="B141" s="5"/>
      <c r="C141" s="5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</row>
    <row r="142" spans="1:17" s="1" customFormat="1" ht="15" thickBot="1">
      <c r="A142" s="9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</row>
    <row r="143" spans="1:17" s="1" customFormat="1" ht="15" thickBot="1">
      <c r="A143" s="10" t="s">
        <v>3</v>
      </c>
      <c r="B143" s="4" t="s">
        <v>11</v>
      </c>
      <c r="C143" s="4" t="s">
        <v>39</v>
      </c>
      <c r="D143" s="4" t="s">
        <v>40</v>
      </c>
      <c r="E143" s="4" t="s">
        <v>12</v>
      </c>
      <c r="F143" s="4" t="s">
        <v>13</v>
      </c>
      <c r="G143" s="4" t="s">
        <v>14</v>
      </c>
      <c r="H143" s="4" t="s">
        <v>15</v>
      </c>
      <c r="I143" s="4" t="s">
        <v>16</v>
      </c>
      <c r="J143" s="4" t="s">
        <v>17</v>
      </c>
      <c r="K143" s="4" t="s">
        <v>18</v>
      </c>
      <c r="L143" s="4" t="s">
        <v>19</v>
      </c>
      <c r="M143" s="4" t="s">
        <v>20</v>
      </c>
      <c r="N143" s="4" t="s">
        <v>21</v>
      </c>
      <c r="O143" s="4" t="s">
        <v>22</v>
      </c>
      <c r="P143" s="4" t="s">
        <v>23</v>
      </c>
      <c r="Q143" s="4" t="s">
        <v>24</v>
      </c>
    </row>
    <row r="144" spans="1:17" s="1" customFormat="1" ht="15" thickBot="1">
      <c r="A144" s="8"/>
      <c r="B144" s="5"/>
      <c r="C144" s="5"/>
      <c r="D144" s="5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</row>
    <row r="145" spans="1:17" s="1" customFormat="1" ht="15" thickBot="1">
      <c r="A145" s="8"/>
      <c r="B145" s="5"/>
      <c r="C145" s="5"/>
      <c r="D145" s="5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</row>
    <row r="146" spans="1:17" s="1" customFormat="1" ht="15" thickBot="1">
      <c r="A146" s="8"/>
      <c r="B146" s="5"/>
      <c r="C146" s="5"/>
      <c r="D146" s="5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</row>
    <row r="147" spans="1:17" s="1" customFormat="1" ht="15" thickBot="1">
      <c r="A147" s="8"/>
      <c r="B147" s="5"/>
      <c r="C147" s="5"/>
      <c r="D147" s="5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</row>
    <row r="148" spans="1:17" s="1" customFormat="1" ht="15" thickBot="1">
      <c r="A148" s="9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</row>
    <row r="149" spans="1:17" s="1" customFormat="1" ht="15" thickBot="1">
      <c r="A149" s="10" t="s">
        <v>11</v>
      </c>
      <c r="B149" s="4" t="s">
        <v>41</v>
      </c>
      <c r="C149" s="4" t="s">
        <v>8</v>
      </c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</row>
    <row r="150" spans="1:17" s="1" customFormat="1" ht="15" thickBot="1">
      <c r="A150" s="8"/>
      <c r="B150" s="5"/>
      <c r="C150" s="5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</row>
    <row r="151" spans="1:17" s="1" customFormat="1" ht="15" thickBot="1">
      <c r="A151" s="9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</row>
    <row r="152" spans="1:17" s="1" customFormat="1" ht="15" thickBot="1">
      <c r="A152" s="10" t="s">
        <v>3</v>
      </c>
      <c r="B152" s="4" t="s">
        <v>11</v>
      </c>
      <c r="C152" s="4" t="s">
        <v>39</v>
      </c>
      <c r="D152" s="4" t="s">
        <v>40</v>
      </c>
      <c r="E152" s="4" t="s">
        <v>12</v>
      </c>
      <c r="F152" s="4" t="s">
        <v>13</v>
      </c>
      <c r="G152" s="4" t="s">
        <v>14</v>
      </c>
      <c r="H152" s="4" t="s">
        <v>15</v>
      </c>
      <c r="I152" s="4" t="s">
        <v>16</v>
      </c>
      <c r="J152" s="4" t="s">
        <v>17</v>
      </c>
      <c r="K152" s="4" t="s">
        <v>18</v>
      </c>
      <c r="L152" s="4" t="s">
        <v>19</v>
      </c>
      <c r="M152" s="4" t="s">
        <v>20</v>
      </c>
      <c r="N152" s="4" t="s">
        <v>21</v>
      </c>
      <c r="O152" s="4" t="s">
        <v>22</v>
      </c>
      <c r="P152" s="4" t="s">
        <v>23</v>
      </c>
      <c r="Q152" s="4" t="s">
        <v>24</v>
      </c>
    </row>
    <row r="153" spans="1:17" s="1" customFormat="1" ht="15" thickBot="1">
      <c r="A153" s="8"/>
      <c r="B153" s="5"/>
      <c r="C153" s="5"/>
      <c r="D153" s="5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</row>
    <row r="154" spans="1:17" s="1" customFormat="1" ht="15" thickBot="1">
      <c r="A154" s="8"/>
      <c r="B154" s="5"/>
      <c r="C154" s="5"/>
      <c r="D154" s="5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</row>
    <row r="155" spans="1:17" s="1" customFormat="1" ht="15" thickBot="1">
      <c r="A155" s="8"/>
      <c r="B155" s="5"/>
      <c r="C155" s="5"/>
      <c r="D155" s="5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</row>
    <row r="156" spans="1:17" s="1" customFormat="1" ht="15" thickBot="1">
      <c r="A156" s="8"/>
      <c r="B156" s="5"/>
      <c r="C156" s="5"/>
      <c r="D156" s="5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</row>
    <row r="157" spans="1:17" s="1" customFormat="1" ht="15" thickBot="1">
      <c r="A157" s="9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</row>
    <row r="158" spans="1:17" s="1" customFormat="1" ht="15" thickBot="1">
      <c r="A158" s="10" t="s">
        <v>11</v>
      </c>
      <c r="B158" s="4" t="s">
        <v>41</v>
      </c>
      <c r="C158" s="4" t="s">
        <v>8</v>
      </c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</row>
    <row r="159" spans="1:17" s="1" customFormat="1" ht="15" thickBot="1">
      <c r="A159" s="8"/>
      <c r="B159" s="5"/>
      <c r="C159" s="5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</row>
    <row r="160" spans="1:17" s="1" customFormat="1" ht="15" thickBot="1">
      <c r="A160" s="9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</row>
    <row r="161" spans="1:17" s="1" customFormat="1" ht="15" thickBot="1">
      <c r="A161" s="10" t="s">
        <v>3</v>
      </c>
      <c r="B161" s="4" t="s">
        <v>11</v>
      </c>
      <c r="C161" s="4" t="s">
        <v>39</v>
      </c>
      <c r="D161" s="4" t="s">
        <v>40</v>
      </c>
      <c r="E161" s="4" t="s">
        <v>12</v>
      </c>
      <c r="F161" s="4" t="s">
        <v>13</v>
      </c>
      <c r="G161" s="4" t="s">
        <v>14</v>
      </c>
      <c r="H161" s="4" t="s">
        <v>15</v>
      </c>
      <c r="I161" s="4" t="s">
        <v>16</v>
      </c>
      <c r="J161" s="4" t="s">
        <v>17</v>
      </c>
      <c r="K161" s="4" t="s">
        <v>18</v>
      </c>
      <c r="L161" s="4" t="s">
        <v>19</v>
      </c>
      <c r="M161" s="4" t="s">
        <v>20</v>
      </c>
      <c r="N161" s="4" t="s">
        <v>21</v>
      </c>
      <c r="O161" s="4" t="s">
        <v>22</v>
      </c>
      <c r="P161" s="4" t="s">
        <v>23</v>
      </c>
      <c r="Q161" s="4" t="s">
        <v>24</v>
      </c>
    </row>
    <row r="162" spans="1:17" s="1" customFormat="1" ht="15" thickBot="1">
      <c r="A162" s="8"/>
      <c r="B162" s="5"/>
      <c r="C162" s="5"/>
      <c r="D162" s="5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</row>
    <row r="163" spans="1:17" s="1" customFormat="1" ht="15" thickBot="1">
      <c r="A163" s="8"/>
      <c r="B163" s="5"/>
      <c r="C163" s="5"/>
      <c r="D163" s="5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</row>
    <row r="164" spans="1:17" s="1" customFormat="1" ht="15" thickBot="1">
      <c r="A164" s="8"/>
      <c r="B164" s="5"/>
      <c r="C164" s="5"/>
      <c r="D164" s="5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</row>
    <row r="165" spans="1:17" ht="14.25" thickBot="1">
      <c r="A165" s="17"/>
      <c r="B165" s="18"/>
      <c r="C165" s="18"/>
      <c r="D165" s="18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</row>
  </sheetData>
  <sheetProtection/>
  <mergeCells count="6">
    <mergeCell ref="A1:B1"/>
    <mergeCell ref="A2:B2"/>
    <mergeCell ref="A4:B4"/>
    <mergeCell ref="A12:B12"/>
    <mergeCell ref="A16:B16"/>
    <mergeCell ref="A92:B92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165"/>
  <sheetViews>
    <sheetView zoomScalePageLayoutView="0" workbookViewId="0" topLeftCell="A1">
      <selection activeCell="A12" sqref="A12:B12"/>
    </sheetView>
  </sheetViews>
  <sheetFormatPr defaultColWidth="9.140625" defaultRowHeight="15"/>
  <cols>
    <col min="1" max="1" width="18.7109375" style="3" customWidth="1"/>
    <col min="2" max="2" width="65.7109375" style="2" customWidth="1"/>
    <col min="3" max="3" width="19.7109375" style="2" customWidth="1"/>
    <col min="4" max="4" width="18.7109375" style="2" customWidth="1"/>
    <col min="5" max="17" width="11.7109375" style="2" customWidth="1"/>
  </cols>
  <sheetData>
    <row r="1" spans="1:17" s="1" customFormat="1" ht="17.25">
      <c r="A1" s="29" t="s">
        <v>45</v>
      </c>
      <c r="B1" s="30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1" customFormat="1" ht="17.25">
      <c r="A2" s="29" t="s">
        <v>44</v>
      </c>
      <c r="B2" s="30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1" customFormat="1" ht="14.25">
      <c r="A3" s="9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s="1" customFormat="1" ht="17.25">
      <c r="A4" s="29" t="s">
        <v>0</v>
      </c>
      <c r="B4" s="30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s="1" customFormat="1" ht="15" thickBot="1">
      <c r="A5" s="9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s="1" customFormat="1" ht="15" thickBot="1">
      <c r="A6" s="10" t="s">
        <v>1</v>
      </c>
      <c r="B6" s="5" t="s">
        <v>48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s="1" customFormat="1" ht="15" thickBot="1">
      <c r="A7" s="10" t="s">
        <v>2</v>
      </c>
      <c r="B7" s="5" t="s">
        <v>69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s="1" customFormat="1" ht="15" thickBot="1">
      <c r="A8" s="9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6"/>
    </row>
    <row r="9" spans="1:17" s="1" customFormat="1" ht="15" thickBot="1">
      <c r="A9" s="10" t="s">
        <v>3</v>
      </c>
      <c r="B9" s="4" t="s">
        <v>4</v>
      </c>
      <c r="C9" s="4" t="s">
        <v>5</v>
      </c>
      <c r="D9" s="4" t="s">
        <v>6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6"/>
    </row>
    <row r="10" spans="1:17" s="1" customFormat="1" ht="15" thickBot="1">
      <c r="A10" s="8">
        <v>40373</v>
      </c>
      <c r="B10" s="5" t="s">
        <v>111</v>
      </c>
      <c r="C10" s="5" t="s">
        <v>112</v>
      </c>
      <c r="D10" s="11">
        <v>357.6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6"/>
      <c r="P10" s="6"/>
      <c r="Q10" s="6"/>
    </row>
    <row r="11" spans="1:17" s="1" customFormat="1" ht="15" thickBot="1">
      <c r="A11" s="9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s="1" customFormat="1" ht="15" thickBot="1">
      <c r="A12" s="31" t="s">
        <v>7</v>
      </c>
      <c r="B12" s="32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s="1" customFormat="1" ht="15" thickBot="1">
      <c r="A13" s="8" t="s">
        <v>38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s="1" customFormat="1" ht="14.25">
      <c r="A14" s="12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s="1" customFormat="1" ht="14.25">
      <c r="A15" s="9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s="1" customFormat="1" ht="17.25">
      <c r="A16" s="29" t="s">
        <v>42</v>
      </c>
      <c r="B16" s="3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s="1" customFormat="1" ht="17.25">
      <c r="A17" s="22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s="1" customFormat="1" ht="15" thickBot="1">
      <c r="A18" s="9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s="1" customFormat="1" ht="15" thickBot="1">
      <c r="A19" s="10" t="s">
        <v>11</v>
      </c>
      <c r="B19" s="4" t="s">
        <v>41</v>
      </c>
      <c r="C19" s="4" t="s">
        <v>8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s="1" customFormat="1" ht="15" thickBot="1">
      <c r="A20" s="8">
        <v>1</v>
      </c>
      <c r="B20" s="5" t="s">
        <v>9</v>
      </c>
      <c r="C20" s="5" t="s">
        <v>10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s="1" customFormat="1" ht="15" thickBot="1">
      <c r="A21" s="9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s="1" customFormat="1" ht="15" thickBot="1">
      <c r="A22" s="10" t="s">
        <v>3</v>
      </c>
      <c r="B22" s="4" t="s">
        <v>11</v>
      </c>
      <c r="C22" s="4" t="s">
        <v>39</v>
      </c>
      <c r="D22" s="4" t="s">
        <v>40</v>
      </c>
      <c r="E22" s="4" t="s">
        <v>12</v>
      </c>
      <c r="F22" s="4" t="s">
        <v>13</v>
      </c>
      <c r="G22" s="4" t="s">
        <v>14</v>
      </c>
      <c r="H22" s="4" t="s">
        <v>15</v>
      </c>
      <c r="I22" s="4" t="s">
        <v>16</v>
      </c>
      <c r="J22" s="4" t="s">
        <v>17</v>
      </c>
      <c r="K22" s="4" t="s">
        <v>18</v>
      </c>
      <c r="L22" s="4" t="s">
        <v>19</v>
      </c>
      <c r="M22" s="4" t="s">
        <v>20</v>
      </c>
      <c r="N22" s="4" t="s">
        <v>21</v>
      </c>
      <c r="O22" s="4" t="s">
        <v>22</v>
      </c>
      <c r="P22" s="4" t="s">
        <v>23</v>
      </c>
      <c r="Q22" s="4" t="s">
        <v>24</v>
      </c>
    </row>
    <row r="23" spans="1:17" s="1" customFormat="1" ht="15" thickBot="1">
      <c r="A23" s="8">
        <v>40373</v>
      </c>
      <c r="B23" s="5">
        <v>1</v>
      </c>
      <c r="C23" s="5" t="s">
        <v>25</v>
      </c>
      <c r="D23" s="5">
        <v>4</v>
      </c>
      <c r="E23" s="14">
        <v>24.7</v>
      </c>
      <c r="F23" s="14">
        <v>12.9</v>
      </c>
      <c r="G23" s="14">
        <v>17.8</v>
      </c>
      <c r="H23" s="14">
        <v>16.4</v>
      </c>
      <c r="I23" s="14">
        <v>3.3</v>
      </c>
      <c r="J23" s="14">
        <v>0.1</v>
      </c>
      <c r="K23" s="14">
        <v>0</v>
      </c>
      <c r="L23" s="14">
        <v>0.2</v>
      </c>
      <c r="M23" s="14">
        <v>0</v>
      </c>
      <c r="N23" s="14">
        <v>4</v>
      </c>
      <c r="O23" s="14">
        <v>22</v>
      </c>
      <c r="P23" s="14">
        <v>17.9</v>
      </c>
      <c r="Q23" s="14">
        <f>SUM(E23:P23)</f>
        <v>119.30000000000001</v>
      </c>
    </row>
    <row r="24" spans="1:17" s="1" customFormat="1" ht="15" thickBot="1">
      <c r="A24" s="8">
        <v>40373</v>
      </c>
      <c r="B24" s="5">
        <v>1</v>
      </c>
      <c r="C24" s="5" t="s">
        <v>26</v>
      </c>
      <c r="D24" s="5">
        <v>98</v>
      </c>
      <c r="E24" s="14">
        <v>30</v>
      </c>
      <c r="F24" s="14">
        <v>30</v>
      </c>
      <c r="G24" s="14">
        <v>30</v>
      </c>
      <c r="H24" s="14">
        <v>30</v>
      </c>
      <c r="I24" s="14">
        <v>30</v>
      </c>
      <c r="J24" s="14">
        <v>30</v>
      </c>
      <c r="K24" s="14">
        <v>30</v>
      </c>
      <c r="L24" s="14">
        <v>30</v>
      </c>
      <c r="M24" s="14">
        <v>30</v>
      </c>
      <c r="N24" s="14">
        <v>30</v>
      </c>
      <c r="O24" s="14">
        <v>30</v>
      </c>
      <c r="P24" s="14">
        <v>30</v>
      </c>
      <c r="Q24" s="14">
        <v>30</v>
      </c>
    </row>
    <row r="25" spans="1:17" s="1" customFormat="1" ht="15" thickBot="1">
      <c r="A25" s="8"/>
      <c r="B25" s="5"/>
      <c r="C25" s="5"/>
      <c r="D25" s="5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1:17" s="1" customFormat="1" ht="15" thickBot="1">
      <c r="A26" s="8"/>
      <c r="B26" s="5"/>
      <c r="C26" s="5"/>
      <c r="D26" s="5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1:17" s="1" customFormat="1" ht="15" thickBot="1">
      <c r="A27" s="9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s="1" customFormat="1" ht="15" thickBot="1">
      <c r="A28" s="10" t="s">
        <v>11</v>
      </c>
      <c r="B28" s="4" t="s">
        <v>41</v>
      </c>
      <c r="C28" s="4" t="s">
        <v>8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s="1" customFormat="1" ht="15" thickBot="1">
      <c r="A29" s="8">
        <v>2</v>
      </c>
      <c r="B29" s="5" t="s">
        <v>27</v>
      </c>
      <c r="C29" s="5" t="s">
        <v>46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s="1" customFormat="1" ht="15" thickBot="1">
      <c r="A30" s="9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s="1" customFormat="1" ht="15" thickBot="1">
      <c r="A31" s="10" t="s">
        <v>3</v>
      </c>
      <c r="B31" s="4" t="s">
        <v>11</v>
      </c>
      <c r="C31" s="4" t="s">
        <v>39</v>
      </c>
      <c r="D31" s="4" t="s">
        <v>40</v>
      </c>
      <c r="E31" s="4" t="s">
        <v>12</v>
      </c>
      <c r="F31" s="4" t="s">
        <v>13</v>
      </c>
      <c r="G31" s="4" t="s">
        <v>14</v>
      </c>
      <c r="H31" s="4" t="s">
        <v>15</v>
      </c>
      <c r="I31" s="4" t="s">
        <v>16</v>
      </c>
      <c r="J31" s="4" t="s">
        <v>17</v>
      </c>
      <c r="K31" s="4" t="s">
        <v>18</v>
      </c>
      <c r="L31" s="4" t="s">
        <v>19</v>
      </c>
      <c r="M31" s="4" t="s">
        <v>20</v>
      </c>
      <c r="N31" s="4" t="s">
        <v>21</v>
      </c>
      <c r="O31" s="4" t="s">
        <v>22</v>
      </c>
      <c r="P31" s="4" t="s">
        <v>23</v>
      </c>
      <c r="Q31" s="4" t="s">
        <v>24</v>
      </c>
    </row>
    <row r="32" spans="1:17" s="1" customFormat="1" ht="15.75" thickBot="1">
      <c r="A32" s="8">
        <v>40373</v>
      </c>
      <c r="B32" s="5">
        <v>2</v>
      </c>
      <c r="C32" s="5" t="s">
        <v>47</v>
      </c>
      <c r="D32" s="5">
        <v>5</v>
      </c>
      <c r="E32" s="26">
        <f>106/30</f>
        <v>3.533333333333333</v>
      </c>
      <c r="F32" s="26">
        <f>64/30</f>
        <v>2.1333333333333333</v>
      </c>
      <c r="G32" s="26">
        <f>87/30</f>
        <v>2.9</v>
      </c>
      <c r="H32" s="26">
        <f>78/30</f>
        <v>2.6</v>
      </c>
      <c r="I32" s="26">
        <f>28/30</f>
        <v>0.9333333333333333</v>
      </c>
      <c r="J32" s="26">
        <f>1/30</f>
        <v>0.03333333333333333</v>
      </c>
      <c r="K32" s="26">
        <v>0</v>
      </c>
      <c r="L32" s="26">
        <f>1/30</f>
        <v>0.03333333333333333</v>
      </c>
      <c r="M32" s="26">
        <v>0</v>
      </c>
      <c r="N32" s="26">
        <f>18/30</f>
        <v>0.6</v>
      </c>
      <c r="O32" s="26">
        <f>82/30</f>
        <v>2.7333333333333334</v>
      </c>
      <c r="P32" s="26">
        <f>79/30</f>
        <v>2.6333333333333333</v>
      </c>
      <c r="Q32" s="14">
        <f>SUM(E32:P32)</f>
        <v>18.133333333333333</v>
      </c>
    </row>
    <row r="33" spans="1:17" s="1" customFormat="1" ht="15" thickBot="1">
      <c r="A33" s="8">
        <v>40373</v>
      </c>
      <c r="B33" s="5">
        <v>2</v>
      </c>
      <c r="C33" s="5" t="s">
        <v>26</v>
      </c>
      <c r="D33" s="5">
        <v>98</v>
      </c>
      <c r="E33" s="14">
        <v>30</v>
      </c>
      <c r="F33" s="14">
        <v>30</v>
      </c>
      <c r="G33" s="14">
        <v>30</v>
      </c>
      <c r="H33" s="14">
        <v>30</v>
      </c>
      <c r="I33" s="14">
        <v>30</v>
      </c>
      <c r="J33" s="14">
        <v>30</v>
      </c>
      <c r="K33" s="14">
        <v>30</v>
      </c>
      <c r="L33" s="14">
        <v>30</v>
      </c>
      <c r="M33" s="14">
        <v>30</v>
      </c>
      <c r="N33" s="14">
        <v>30</v>
      </c>
      <c r="O33" s="14">
        <v>30</v>
      </c>
      <c r="P33" s="14">
        <v>30</v>
      </c>
      <c r="Q33" s="14">
        <v>30</v>
      </c>
    </row>
    <row r="34" spans="1:17" s="1" customFormat="1" ht="15" thickBot="1">
      <c r="A34" s="8"/>
      <c r="B34" s="5"/>
      <c r="C34" s="5"/>
      <c r="D34" s="5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spans="1:17" s="1" customFormat="1" ht="15" thickBot="1">
      <c r="A35" s="8"/>
      <c r="B35" s="5"/>
      <c r="C35" s="5"/>
      <c r="D35" s="5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1:17" s="1" customFormat="1" ht="15" thickBot="1">
      <c r="A36" s="9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s="1" customFormat="1" ht="15" thickBot="1">
      <c r="A37" s="10" t="s">
        <v>11</v>
      </c>
      <c r="B37" s="4" t="s">
        <v>41</v>
      </c>
      <c r="C37" s="4" t="s">
        <v>8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s="1" customFormat="1" ht="15" thickBot="1">
      <c r="A38" s="8">
        <v>3</v>
      </c>
      <c r="B38" s="5" t="s">
        <v>28</v>
      </c>
      <c r="C38" s="5" t="s">
        <v>29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s="1" customFormat="1" ht="15" thickBot="1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s="1" customFormat="1" ht="15" thickBot="1">
      <c r="A40" s="10" t="s">
        <v>3</v>
      </c>
      <c r="B40" s="4" t="s">
        <v>11</v>
      </c>
      <c r="C40" s="4" t="s">
        <v>39</v>
      </c>
      <c r="D40" s="4" t="s">
        <v>40</v>
      </c>
      <c r="E40" s="4" t="s">
        <v>12</v>
      </c>
      <c r="F40" s="4" t="s">
        <v>13</v>
      </c>
      <c r="G40" s="4" t="s">
        <v>14</v>
      </c>
      <c r="H40" s="4" t="s">
        <v>15</v>
      </c>
      <c r="I40" s="4" t="s">
        <v>16</v>
      </c>
      <c r="J40" s="4" t="s">
        <v>17</v>
      </c>
      <c r="K40" s="4" t="s">
        <v>18</v>
      </c>
      <c r="L40" s="4" t="s">
        <v>19</v>
      </c>
      <c r="M40" s="4" t="s">
        <v>20</v>
      </c>
      <c r="N40" s="4" t="s">
        <v>21</v>
      </c>
      <c r="O40" s="4" t="s">
        <v>22</v>
      </c>
      <c r="P40" s="4" t="s">
        <v>23</v>
      </c>
      <c r="Q40" s="4" t="s">
        <v>24</v>
      </c>
    </row>
    <row r="41" spans="1:17" s="1" customFormat="1" ht="15" thickBot="1">
      <c r="A41" s="8">
        <v>40373</v>
      </c>
      <c r="B41" s="5">
        <v>3</v>
      </c>
      <c r="C41" s="5" t="s">
        <v>30</v>
      </c>
      <c r="D41" s="5">
        <v>1</v>
      </c>
      <c r="E41" s="14">
        <v>17.8</v>
      </c>
      <c r="F41" s="14">
        <v>21</v>
      </c>
      <c r="G41" s="14">
        <v>26.1</v>
      </c>
      <c r="H41" s="14">
        <v>32.8</v>
      </c>
      <c r="I41" s="14">
        <v>39.4</v>
      </c>
      <c r="J41" s="14">
        <v>43</v>
      </c>
      <c r="K41" s="14">
        <v>44.5</v>
      </c>
      <c r="L41" s="14">
        <v>44.6</v>
      </c>
      <c r="M41" s="14">
        <v>41.7</v>
      </c>
      <c r="N41" s="14">
        <v>35.7</v>
      </c>
      <c r="O41" s="14">
        <v>26.1</v>
      </c>
      <c r="P41" s="14">
        <v>19.8</v>
      </c>
      <c r="Q41" s="14">
        <f>AVERAGE(E41:P41)</f>
        <v>32.708333333333336</v>
      </c>
    </row>
    <row r="42" spans="1:17" s="1" customFormat="1" ht="15" thickBot="1">
      <c r="A42" s="8">
        <v>40373</v>
      </c>
      <c r="B42" s="5">
        <v>3</v>
      </c>
      <c r="C42" s="5" t="s">
        <v>26</v>
      </c>
      <c r="D42" s="5">
        <v>98</v>
      </c>
      <c r="E42" s="14">
        <v>30</v>
      </c>
      <c r="F42" s="14">
        <v>30</v>
      </c>
      <c r="G42" s="14">
        <v>30</v>
      </c>
      <c r="H42" s="14">
        <v>30</v>
      </c>
      <c r="I42" s="14">
        <v>30</v>
      </c>
      <c r="J42" s="14">
        <v>30</v>
      </c>
      <c r="K42" s="14">
        <v>30</v>
      </c>
      <c r="L42" s="14">
        <v>30</v>
      </c>
      <c r="M42" s="14">
        <v>30</v>
      </c>
      <c r="N42" s="14">
        <v>30</v>
      </c>
      <c r="O42" s="14">
        <v>30</v>
      </c>
      <c r="P42" s="14">
        <v>30</v>
      </c>
      <c r="Q42" s="14">
        <v>30</v>
      </c>
    </row>
    <row r="43" spans="1:17" s="1" customFormat="1" ht="15" thickBot="1">
      <c r="A43" s="8"/>
      <c r="B43" s="5"/>
      <c r="C43" s="5"/>
      <c r="D43" s="5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1:17" s="1" customFormat="1" ht="15" thickBot="1">
      <c r="A44" s="8"/>
      <c r="B44" s="5"/>
      <c r="C44" s="5"/>
      <c r="D44" s="5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1:17" s="1" customFormat="1" ht="15" thickBot="1">
      <c r="A45" s="9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17" s="1" customFormat="1" ht="15" thickBot="1">
      <c r="A46" s="10" t="s">
        <v>11</v>
      </c>
      <c r="B46" s="4" t="s">
        <v>41</v>
      </c>
      <c r="C46" s="4" t="s">
        <v>8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 s="1" customFormat="1" ht="15" thickBot="1">
      <c r="A47" s="8">
        <v>4</v>
      </c>
      <c r="B47" s="5" t="s">
        <v>31</v>
      </c>
      <c r="C47" s="5" t="s">
        <v>29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7" s="1" customFormat="1" ht="15" thickBot="1">
      <c r="A48" s="9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1:17" s="1" customFormat="1" ht="15" thickBot="1">
      <c r="A49" s="10" t="s">
        <v>3</v>
      </c>
      <c r="B49" s="4" t="s">
        <v>11</v>
      </c>
      <c r="C49" s="4" t="s">
        <v>39</v>
      </c>
      <c r="D49" s="4" t="s">
        <v>40</v>
      </c>
      <c r="E49" s="4" t="s">
        <v>12</v>
      </c>
      <c r="F49" s="4" t="s">
        <v>13</v>
      </c>
      <c r="G49" s="4" t="s">
        <v>14</v>
      </c>
      <c r="H49" s="4" t="s">
        <v>15</v>
      </c>
      <c r="I49" s="4" t="s">
        <v>16</v>
      </c>
      <c r="J49" s="4" t="s">
        <v>17</v>
      </c>
      <c r="K49" s="4" t="s">
        <v>18</v>
      </c>
      <c r="L49" s="4" t="s">
        <v>19</v>
      </c>
      <c r="M49" s="4" t="s">
        <v>20</v>
      </c>
      <c r="N49" s="4" t="s">
        <v>21</v>
      </c>
      <c r="O49" s="4" t="s">
        <v>22</v>
      </c>
      <c r="P49" s="4" t="s">
        <v>23</v>
      </c>
      <c r="Q49" s="4" t="s">
        <v>24</v>
      </c>
    </row>
    <row r="50" spans="1:17" s="1" customFormat="1" ht="15" thickBot="1">
      <c r="A50" s="8">
        <v>40373</v>
      </c>
      <c r="B50" s="5">
        <v>4</v>
      </c>
      <c r="C50" s="5" t="s">
        <v>30</v>
      </c>
      <c r="D50" s="5">
        <v>1</v>
      </c>
      <c r="E50" s="14">
        <v>6.1</v>
      </c>
      <c r="F50" s="14">
        <v>7.9</v>
      </c>
      <c r="G50" s="14">
        <v>12.2</v>
      </c>
      <c r="H50" s="14">
        <v>18.1</v>
      </c>
      <c r="I50" s="14">
        <v>23.8</v>
      </c>
      <c r="J50" s="14">
        <v>26.5</v>
      </c>
      <c r="K50" s="14">
        <v>28.1</v>
      </c>
      <c r="L50" s="14">
        <v>28.1</v>
      </c>
      <c r="M50" s="14">
        <v>24.9</v>
      </c>
      <c r="N50" s="14">
        <v>20</v>
      </c>
      <c r="O50" s="14">
        <v>12.8</v>
      </c>
      <c r="P50" s="14">
        <v>7.7</v>
      </c>
      <c r="Q50" s="14">
        <f>AVERAGE(E50:P50)</f>
        <v>18.016666666666666</v>
      </c>
    </row>
    <row r="51" spans="1:17" s="1" customFormat="1" ht="15" thickBot="1">
      <c r="A51" s="8">
        <v>40373</v>
      </c>
      <c r="B51" s="5">
        <v>4</v>
      </c>
      <c r="C51" s="5" t="s">
        <v>26</v>
      </c>
      <c r="D51" s="5">
        <v>98</v>
      </c>
      <c r="E51" s="14">
        <v>30</v>
      </c>
      <c r="F51" s="14">
        <v>30</v>
      </c>
      <c r="G51" s="14">
        <v>30</v>
      </c>
      <c r="H51" s="14">
        <v>30</v>
      </c>
      <c r="I51" s="14">
        <v>30</v>
      </c>
      <c r="J51" s="14">
        <v>30</v>
      </c>
      <c r="K51" s="14">
        <v>30</v>
      </c>
      <c r="L51" s="14">
        <v>30</v>
      </c>
      <c r="M51" s="14">
        <v>30</v>
      </c>
      <c r="N51" s="14">
        <v>30</v>
      </c>
      <c r="O51" s="14">
        <v>30</v>
      </c>
      <c r="P51" s="14">
        <v>30</v>
      </c>
      <c r="Q51" s="14">
        <v>30</v>
      </c>
    </row>
    <row r="52" spans="1:17" s="1" customFormat="1" ht="15" thickBot="1">
      <c r="A52" s="8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s="1" customFormat="1" ht="15" thickBot="1">
      <c r="A53" s="8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17" s="1" customFormat="1" ht="15" thickBot="1">
      <c r="A54" s="9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1:17" s="1" customFormat="1" ht="15" thickBot="1">
      <c r="A55" s="10" t="s">
        <v>11</v>
      </c>
      <c r="B55" s="4" t="s">
        <v>41</v>
      </c>
      <c r="C55" s="4" t="s">
        <v>8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</row>
    <row r="56" spans="1:17" s="1" customFormat="1" ht="15" thickBot="1">
      <c r="A56" s="8">
        <v>5</v>
      </c>
      <c r="B56" s="5" t="s">
        <v>32</v>
      </c>
      <c r="C56" s="5" t="s">
        <v>29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1:17" s="1" customFormat="1" ht="15" thickBot="1">
      <c r="A57" s="9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</row>
    <row r="58" spans="1:17" s="1" customFormat="1" ht="15" thickBot="1">
      <c r="A58" s="10" t="s">
        <v>3</v>
      </c>
      <c r="B58" s="4" t="s">
        <v>11</v>
      </c>
      <c r="C58" s="4" t="s">
        <v>39</v>
      </c>
      <c r="D58" s="4" t="s">
        <v>40</v>
      </c>
      <c r="E58" s="4" t="s">
        <v>12</v>
      </c>
      <c r="F58" s="4" t="s">
        <v>13</v>
      </c>
      <c r="G58" s="4" t="s">
        <v>14</v>
      </c>
      <c r="H58" s="4" t="s">
        <v>15</v>
      </c>
      <c r="I58" s="4" t="s">
        <v>16</v>
      </c>
      <c r="J58" s="4" t="s">
        <v>17</v>
      </c>
      <c r="K58" s="4" t="s">
        <v>18</v>
      </c>
      <c r="L58" s="4" t="s">
        <v>19</v>
      </c>
      <c r="M58" s="4" t="s">
        <v>20</v>
      </c>
      <c r="N58" s="4" t="s">
        <v>21</v>
      </c>
      <c r="O58" s="4" t="s">
        <v>22</v>
      </c>
      <c r="P58" s="4" t="s">
        <v>23</v>
      </c>
      <c r="Q58" s="4" t="s">
        <v>24</v>
      </c>
    </row>
    <row r="59" spans="1:17" s="1" customFormat="1" ht="15" thickBot="1">
      <c r="A59" s="8">
        <v>40373</v>
      </c>
      <c r="B59" s="5">
        <v>5</v>
      </c>
      <c r="C59" s="5" t="s">
        <v>30</v>
      </c>
      <c r="D59" s="5">
        <v>1</v>
      </c>
      <c r="E59" s="14">
        <v>11.6</v>
      </c>
      <c r="F59" s="14">
        <v>14.1</v>
      </c>
      <c r="G59" s="14">
        <v>18.9</v>
      </c>
      <c r="H59" s="14">
        <v>25.3</v>
      </c>
      <c r="I59" s="14">
        <v>31.7</v>
      </c>
      <c r="J59" s="14">
        <v>35.2</v>
      </c>
      <c r="K59" s="14">
        <v>36.7</v>
      </c>
      <c r="L59" s="14">
        <v>36.6</v>
      </c>
      <c r="M59" s="14">
        <v>33.3</v>
      </c>
      <c r="N59" s="14">
        <v>27.5</v>
      </c>
      <c r="O59" s="14">
        <v>19</v>
      </c>
      <c r="P59" s="14">
        <v>13.3</v>
      </c>
      <c r="Q59" s="14">
        <f>AVERAGE(E59:P59)</f>
        <v>25.266666666666666</v>
      </c>
    </row>
    <row r="60" spans="1:17" s="1" customFormat="1" ht="15" thickBot="1">
      <c r="A60" s="8">
        <v>40373</v>
      </c>
      <c r="B60" s="5">
        <v>5</v>
      </c>
      <c r="C60" s="5" t="s">
        <v>26</v>
      </c>
      <c r="D60" s="5">
        <v>98</v>
      </c>
      <c r="E60" s="14">
        <v>30</v>
      </c>
      <c r="F60" s="14">
        <v>30</v>
      </c>
      <c r="G60" s="14">
        <v>30</v>
      </c>
      <c r="H60" s="14">
        <v>30</v>
      </c>
      <c r="I60" s="14">
        <v>30</v>
      </c>
      <c r="J60" s="14">
        <v>30</v>
      </c>
      <c r="K60" s="14">
        <v>30</v>
      </c>
      <c r="L60" s="14">
        <v>30</v>
      </c>
      <c r="M60" s="14">
        <v>30</v>
      </c>
      <c r="N60" s="14">
        <v>30</v>
      </c>
      <c r="O60" s="14">
        <v>30</v>
      </c>
      <c r="P60" s="14">
        <v>30</v>
      </c>
      <c r="Q60" s="14">
        <v>30</v>
      </c>
    </row>
    <row r="61" spans="1:17" s="1" customFormat="1" ht="15" thickBot="1">
      <c r="A61" s="8"/>
      <c r="B61" s="5"/>
      <c r="C61" s="5"/>
      <c r="D61" s="5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</row>
    <row r="62" spans="1:17" s="1" customFormat="1" ht="15" thickBot="1">
      <c r="A62" s="8"/>
      <c r="B62" s="5"/>
      <c r="C62" s="5"/>
      <c r="D62" s="5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 spans="1:17" s="1" customFormat="1" ht="15" thickBot="1">
      <c r="A63" s="9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</row>
    <row r="64" spans="1:17" s="1" customFormat="1" ht="15" thickBot="1">
      <c r="A64" s="10" t="s">
        <v>11</v>
      </c>
      <c r="B64" s="4" t="s">
        <v>41</v>
      </c>
      <c r="C64" s="4" t="s">
        <v>8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</row>
    <row r="65" spans="1:17" s="1" customFormat="1" ht="15" thickBot="1">
      <c r="A65" s="8">
        <v>6</v>
      </c>
      <c r="B65" s="5" t="s">
        <v>33</v>
      </c>
      <c r="C65" s="5" t="s">
        <v>34</v>
      </c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</row>
    <row r="66" spans="1:17" s="1" customFormat="1" ht="15" thickBot="1">
      <c r="A66" s="9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</row>
    <row r="67" spans="1:17" s="1" customFormat="1" ht="15" thickBot="1">
      <c r="A67" s="10" t="s">
        <v>3</v>
      </c>
      <c r="B67" s="4" t="s">
        <v>11</v>
      </c>
      <c r="C67" s="4" t="s">
        <v>39</v>
      </c>
      <c r="D67" s="4" t="s">
        <v>40</v>
      </c>
      <c r="E67" s="4" t="s">
        <v>12</v>
      </c>
      <c r="F67" s="4" t="s">
        <v>13</v>
      </c>
      <c r="G67" s="4" t="s">
        <v>14</v>
      </c>
      <c r="H67" s="4" t="s">
        <v>15</v>
      </c>
      <c r="I67" s="4" t="s">
        <v>16</v>
      </c>
      <c r="J67" s="4" t="s">
        <v>17</v>
      </c>
      <c r="K67" s="4" t="s">
        <v>18</v>
      </c>
      <c r="L67" s="4" t="s">
        <v>19</v>
      </c>
      <c r="M67" s="4" t="s">
        <v>20</v>
      </c>
      <c r="N67" s="4" t="s">
        <v>21</v>
      </c>
      <c r="O67" s="4" t="s">
        <v>22</v>
      </c>
      <c r="P67" s="4" t="s">
        <v>23</v>
      </c>
      <c r="Q67" s="4" t="s">
        <v>24</v>
      </c>
    </row>
    <row r="68" spans="1:17" s="1" customFormat="1" ht="15" thickBot="1">
      <c r="A68" s="8">
        <v>40373</v>
      </c>
      <c r="B68" s="5">
        <v>6</v>
      </c>
      <c r="C68" s="5" t="s">
        <v>30</v>
      </c>
      <c r="D68" s="5">
        <v>1</v>
      </c>
      <c r="E68" s="14">
        <v>1019.3</v>
      </c>
      <c r="F68" s="14">
        <v>1017.1</v>
      </c>
      <c r="G68" s="14">
        <v>1013.5</v>
      </c>
      <c r="H68" s="14">
        <v>1010.2</v>
      </c>
      <c r="I68" s="14">
        <v>1006.4</v>
      </c>
      <c r="J68" s="14">
        <v>1001.7</v>
      </c>
      <c r="K68" s="14">
        <v>998.7</v>
      </c>
      <c r="L68" s="14">
        <v>1000.1</v>
      </c>
      <c r="M68" s="14">
        <v>1005.5</v>
      </c>
      <c r="N68" s="14">
        <v>1011.8</v>
      </c>
      <c r="O68" s="14">
        <v>1016.7</v>
      </c>
      <c r="P68" s="14">
        <v>1019.3</v>
      </c>
      <c r="Q68" s="14">
        <f>AVERAGE(E68:P68)</f>
        <v>1010.025</v>
      </c>
    </row>
    <row r="69" spans="1:17" s="1" customFormat="1" ht="15" thickBot="1">
      <c r="A69" s="8">
        <v>40373</v>
      </c>
      <c r="B69" s="5">
        <v>6</v>
      </c>
      <c r="C69" s="5" t="s">
        <v>26</v>
      </c>
      <c r="D69" s="5">
        <v>98</v>
      </c>
      <c r="E69" s="14">
        <v>30</v>
      </c>
      <c r="F69" s="14">
        <v>30</v>
      </c>
      <c r="G69" s="14">
        <v>30</v>
      </c>
      <c r="H69" s="14">
        <v>30</v>
      </c>
      <c r="I69" s="14">
        <v>30</v>
      </c>
      <c r="J69" s="14">
        <v>30</v>
      </c>
      <c r="K69" s="14">
        <v>30</v>
      </c>
      <c r="L69" s="14">
        <v>30</v>
      </c>
      <c r="M69" s="14">
        <v>30</v>
      </c>
      <c r="N69" s="14">
        <v>30</v>
      </c>
      <c r="O69" s="14">
        <v>30</v>
      </c>
      <c r="P69" s="14">
        <v>30</v>
      </c>
      <c r="Q69" s="14">
        <v>30</v>
      </c>
    </row>
    <row r="70" spans="1:17" s="1" customFormat="1" ht="15" thickBot="1">
      <c r="A70" s="8"/>
      <c r="B70" s="5"/>
      <c r="C70" s="5"/>
      <c r="D70" s="5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</row>
    <row r="71" spans="1:17" s="1" customFormat="1" ht="15" thickBot="1">
      <c r="A71" s="8"/>
      <c r="B71" s="5"/>
      <c r="C71" s="5"/>
      <c r="D71" s="5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2" spans="1:17" s="1" customFormat="1" ht="15" thickBot="1">
      <c r="A72" s="9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</row>
    <row r="73" spans="1:17" s="1" customFormat="1" ht="15" thickBot="1">
      <c r="A73" s="10" t="s">
        <v>11</v>
      </c>
      <c r="B73" s="4" t="s">
        <v>41</v>
      </c>
      <c r="C73" s="4" t="s">
        <v>8</v>
      </c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</row>
    <row r="74" spans="1:17" s="1" customFormat="1" ht="15" thickBot="1">
      <c r="A74" s="8">
        <v>7</v>
      </c>
      <c r="B74" s="5" t="s">
        <v>35</v>
      </c>
      <c r="C74" s="5" t="s">
        <v>34</v>
      </c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</row>
    <row r="75" spans="1:17" s="1" customFormat="1" ht="15" thickBot="1">
      <c r="A75" s="9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</row>
    <row r="76" spans="1:17" s="1" customFormat="1" ht="15" thickBot="1">
      <c r="A76" s="10" t="s">
        <v>3</v>
      </c>
      <c r="B76" s="4" t="s">
        <v>11</v>
      </c>
      <c r="C76" s="4" t="s">
        <v>39</v>
      </c>
      <c r="D76" s="4" t="s">
        <v>40</v>
      </c>
      <c r="E76" s="4" t="s">
        <v>12</v>
      </c>
      <c r="F76" s="4" t="s">
        <v>13</v>
      </c>
      <c r="G76" s="4" t="s">
        <v>14</v>
      </c>
      <c r="H76" s="4" t="s">
        <v>15</v>
      </c>
      <c r="I76" s="4" t="s">
        <v>16</v>
      </c>
      <c r="J76" s="4" t="s">
        <v>17</v>
      </c>
      <c r="K76" s="4" t="s">
        <v>18</v>
      </c>
      <c r="L76" s="4" t="s">
        <v>19</v>
      </c>
      <c r="M76" s="4" t="s">
        <v>20</v>
      </c>
      <c r="N76" s="4" t="s">
        <v>21</v>
      </c>
      <c r="O76" s="4" t="s">
        <v>22</v>
      </c>
      <c r="P76" s="4" t="s">
        <v>23</v>
      </c>
      <c r="Q76" s="4" t="s">
        <v>24</v>
      </c>
    </row>
    <row r="77" spans="1:17" s="1" customFormat="1" ht="15" thickBot="1">
      <c r="A77" s="8">
        <v>40373</v>
      </c>
      <c r="B77" s="5">
        <v>7</v>
      </c>
      <c r="C77" s="5" t="s">
        <v>30</v>
      </c>
      <c r="D77" s="5">
        <v>1</v>
      </c>
      <c r="E77" s="15">
        <v>7.8</v>
      </c>
      <c r="F77" s="15">
        <v>7.3</v>
      </c>
      <c r="G77" s="15">
        <v>8</v>
      </c>
      <c r="H77" s="15">
        <v>9.3</v>
      </c>
      <c r="I77" s="15">
        <v>8.1</v>
      </c>
      <c r="J77" s="15">
        <v>6.7</v>
      </c>
      <c r="K77" s="15">
        <v>6.8</v>
      </c>
      <c r="L77" s="15">
        <v>7.7</v>
      </c>
      <c r="M77" s="15">
        <v>7.6</v>
      </c>
      <c r="N77" s="15">
        <v>8.6</v>
      </c>
      <c r="O77" s="15">
        <v>9.2</v>
      </c>
      <c r="P77" s="15">
        <v>8.3</v>
      </c>
      <c r="Q77" s="15">
        <f>AVERAGE(E77:P77)</f>
        <v>7.95</v>
      </c>
    </row>
    <row r="78" spans="1:17" s="1" customFormat="1" ht="15" thickBot="1">
      <c r="A78" s="8">
        <v>40373</v>
      </c>
      <c r="B78" s="5">
        <v>7</v>
      </c>
      <c r="C78" s="5" t="s">
        <v>26</v>
      </c>
      <c r="D78" s="5">
        <v>98</v>
      </c>
      <c r="E78" s="15">
        <v>30</v>
      </c>
      <c r="F78" s="15">
        <v>30</v>
      </c>
      <c r="G78" s="15">
        <v>30</v>
      </c>
      <c r="H78" s="15">
        <v>30</v>
      </c>
      <c r="I78" s="15">
        <v>30</v>
      </c>
      <c r="J78" s="15">
        <v>30</v>
      </c>
      <c r="K78" s="15">
        <v>30</v>
      </c>
      <c r="L78" s="15">
        <v>30</v>
      </c>
      <c r="M78" s="15">
        <v>30</v>
      </c>
      <c r="N78" s="15">
        <v>30</v>
      </c>
      <c r="O78" s="15">
        <v>30</v>
      </c>
      <c r="P78" s="15">
        <v>30</v>
      </c>
      <c r="Q78" s="15">
        <v>30</v>
      </c>
    </row>
    <row r="79" spans="1:17" s="1" customFormat="1" ht="15" thickBot="1">
      <c r="A79" s="8"/>
      <c r="B79" s="5"/>
      <c r="C79" s="5"/>
      <c r="D79" s="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1:17" s="1" customFormat="1" ht="15" thickBot="1">
      <c r="A80" s="8"/>
      <c r="B80" s="5"/>
      <c r="C80" s="5"/>
      <c r="D80" s="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1:17" s="1" customFormat="1" ht="15" thickBot="1">
      <c r="A81" s="9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</row>
    <row r="82" spans="1:17" s="1" customFormat="1" ht="15" thickBot="1">
      <c r="A82" s="10" t="s">
        <v>11</v>
      </c>
      <c r="B82" s="4" t="s">
        <v>41</v>
      </c>
      <c r="C82" s="4" t="s">
        <v>8</v>
      </c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</row>
    <row r="83" spans="1:17" s="1" customFormat="1" ht="15" thickBot="1">
      <c r="A83" s="8">
        <v>8</v>
      </c>
      <c r="B83" s="5" t="s">
        <v>36</v>
      </c>
      <c r="C83" s="5" t="s">
        <v>37</v>
      </c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</row>
    <row r="84" spans="1:17" s="1" customFormat="1" ht="15" thickBot="1">
      <c r="A84" s="9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</row>
    <row r="85" spans="1:17" s="1" customFormat="1" ht="15" thickBot="1">
      <c r="A85" s="10" t="s">
        <v>3</v>
      </c>
      <c r="B85" s="4" t="s">
        <v>11</v>
      </c>
      <c r="C85" s="4" t="s">
        <v>39</v>
      </c>
      <c r="D85" s="4" t="s">
        <v>40</v>
      </c>
      <c r="E85" s="4" t="s">
        <v>12</v>
      </c>
      <c r="F85" s="4" t="s">
        <v>13</v>
      </c>
      <c r="G85" s="4" t="s">
        <v>14</v>
      </c>
      <c r="H85" s="4" t="s">
        <v>15</v>
      </c>
      <c r="I85" s="4" t="s">
        <v>16</v>
      </c>
      <c r="J85" s="4" t="s">
        <v>17</v>
      </c>
      <c r="K85" s="4" t="s">
        <v>18</v>
      </c>
      <c r="L85" s="4" t="s">
        <v>19</v>
      </c>
      <c r="M85" s="4" t="s">
        <v>20</v>
      </c>
      <c r="N85" s="4" t="s">
        <v>21</v>
      </c>
      <c r="O85" s="4" t="s">
        <v>22</v>
      </c>
      <c r="P85" s="4" t="s">
        <v>23</v>
      </c>
      <c r="Q85" s="4" t="s">
        <v>24</v>
      </c>
    </row>
    <row r="86" spans="1:17" s="1" customFormat="1" ht="15" thickBot="1">
      <c r="A86" s="8"/>
      <c r="B86" s="5">
        <v>8</v>
      </c>
      <c r="C86" s="5" t="s">
        <v>25</v>
      </c>
      <c r="D86" s="5">
        <v>4</v>
      </c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</row>
    <row r="87" spans="1:17" s="1" customFormat="1" ht="15" thickBot="1">
      <c r="A87" s="8"/>
      <c r="B87" s="5"/>
      <c r="C87" s="5"/>
      <c r="D87" s="5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</row>
    <row r="88" spans="1:17" s="1" customFormat="1" ht="15" thickBot="1">
      <c r="A88" s="8"/>
      <c r="B88" s="5"/>
      <c r="C88" s="5"/>
      <c r="D88" s="5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</row>
    <row r="89" spans="1:17" s="1" customFormat="1" ht="15" thickBot="1">
      <c r="A89" s="8"/>
      <c r="B89" s="5"/>
      <c r="C89" s="5"/>
      <c r="D89" s="5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</row>
    <row r="90" spans="1:17" s="1" customFormat="1" ht="14.25">
      <c r="A90" s="12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</row>
    <row r="91" spans="1:17" s="1" customFormat="1" ht="14.25">
      <c r="A91" s="9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</row>
    <row r="92" spans="1:17" s="1" customFormat="1" ht="17.25">
      <c r="A92" s="29" t="s">
        <v>43</v>
      </c>
      <c r="B92" s="30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</row>
    <row r="93" spans="1:17" s="1" customFormat="1" ht="14.25">
      <c r="A93" s="9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</row>
    <row r="94" spans="1:17" s="1" customFormat="1" ht="15" thickBot="1">
      <c r="A94" s="9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</row>
    <row r="95" spans="1:17" s="1" customFormat="1" ht="15" thickBot="1">
      <c r="A95" s="10" t="s">
        <v>11</v>
      </c>
      <c r="B95" s="4" t="s">
        <v>41</v>
      </c>
      <c r="C95" s="4" t="s">
        <v>8</v>
      </c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</row>
    <row r="96" spans="1:17" s="1" customFormat="1" ht="15" thickBot="1">
      <c r="A96" s="8"/>
      <c r="B96" s="5"/>
      <c r="C96" s="5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</row>
    <row r="97" spans="1:17" s="1" customFormat="1" ht="15" thickBot="1">
      <c r="A97" s="9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</row>
    <row r="98" spans="1:17" s="1" customFormat="1" ht="15" thickBot="1">
      <c r="A98" s="10" t="s">
        <v>3</v>
      </c>
      <c r="B98" s="4" t="s">
        <v>11</v>
      </c>
      <c r="C98" s="4" t="s">
        <v>39</v>
      </c>
      <c r="D98" s="4" t="s">
        <v>40</v>
      </c>
      <c r="E98" s="4" t="s">
        <v>12</v>
      </c>
      <c r="F98" s="4" t="s">
        <v>13</v>
      </c>
      <c r="G98" s="4" t="s">
        <v>14</v>
      </c>
      <c r="H98" s="4" t="s">
        <v>15</v>
      </c>
      <c r="I98" s="4" t="s">
        <v>16</v>
      </c>
      <c r="J98" s="4" t="s">
        <v>17</v>
      </c>
      <c r="K98" s="4" t="s">
        <v>18</v>
      </c>
      <c r="L98" s="4" t="s">
        <v>19</v>
      </c>
      <c r="M98" s="4" t="s">
        <v>20</v>
      </c>
      <c r="N98" s="4" t="s">
        <v>21</v>
      </c>
      <c r="O98" s="4" t="s">
        <v>22</v>
      </c>
      <c r="P98" s="4" t="s">
        <v>23</v>
      </c>
      <c r="Q98" s="4" t="s">
        <v>24</v>
      </c>
    </row>
    <row r="99" spans="1:17" s="1" customFormat="1" ht="15" thickBot="1">
      <c r="A99" s="8"/>
      <c r="B99" s="5"/>
      <c r="C99" s="5"/>
      <c r="D99" s="5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</row>
    <row r="100" spans="1:17" s="1" customFormat="1" ht="15" thickBot="1">
      <c r="A100" s="8"/>
      <c r="B100" s="5"/>
      <c r="C100" s="5"/>
      <c r="D100" s="5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</row>
    <row r="101" spans="1:17" s="1" customFormat="1" ht="15" thickBot="1">
      <c r="A101" s="8"/>
      <c r="B101" s="5"/>
      <c r="C101" s="5"/>
      <c r="D101" s="5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</row>
    <row r="102" spans="1:17" s="1" customFormat="1" ht="15" thickBot="1">
      <c r="A102" s="8"/>
      <c r="B102" s="5"/>
      <c r="C102" s="5"/>
      <c r="D102" s="5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 spans="1:17" s="1" customFormat="1" ht="15" thickBot="1">
      <c r="A103" s="9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</row>
    <row r="104" spans="1:17" s="1" customFormat="1" ht="15" thickBot="1">
      <c r="A104" s="10" t="s">
        <v>11</v>
      </c>
      <c r="B104" s="4" t="s">
        <v>41</v>
      </c>
      <c r="C104" s="4" t="s">
        <v>8</v>
      </c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</row>
    <row r="105" spans="1:17" s="1" customFormat="1" ht="15" thickBot="1">
      <c r="A105" s="8"/>
      <c r="B105" s="5"/>
      <c r="C105" s="5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</row>
    <row r="106" spans="1:17" s="1" customFormat="1" ht="15" thickBot="1">
      <c r="A106" s="9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</row>
    <row r="107" spans="1:17" s="1" customFormat="1" ht="15" thickBot="1">
      <c r="A107" s="10" t="s">
        <v>3</v>
      </c>
      <c r="B107" s="4" t="s">
        <v>11</v>
      </c>
      <c r="C107" s="4" t="s">
        <v>39</v>
      </c>
      <c r="D107" s="4" t="s">
        <v>40</v>
      </c>
      <c r="E107" s="4" t="s">
        <v>12</v>
      </c>
      <c r="F107" s="4" t="s">
        <v>13</v>
      </c>
      <c r="G107" s="4" t="s">
        <v>14</v>
      </c>
      <c r="H107" s="4" t="s">
        <v>15</v>
      </c>
      <c r="I107" s="4" t="s">
        <v>16</v>
      </c>
      <c r="J107" s="4" t="s">
        <v>17</v>
      </c>
      <c r="K107" s="4" t="s">
        <v>18</v>
      </c>
      <c r="L107" s="4" t="s">
        <v>19</v>
      </c>
      <c r="M107" s="4" t="s">
        <v>20</v>
      </c>
      <c r="N107" s="4" t="s">
        <v>21</v>
      </c>
      <c r="O107" s="4" t="s">
        <v>22</v>
      </c>
      <c r="P107" s="4" t="s">
        <v>23</v>
      </c>
      <c r="Q107" s="4" t="s">
        <v>24</v>
      </c>
    </row>
    <row r="108" spans="1:17" s="1" customFormat="1" ht="15" thickBot="1">
      <c r="A108" s="8"/>
      <c r="B108" s="5"/>
      <c r="C108" s="5"/>
      <c r="D108" s="5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 spans="1:17" s="1" customFormat="1" ht="15" thickBot="1">
      <c r="A109" s="8"/>
      <c r="B109" s="5"/>
      <c r="C109" s="5"/>
      <c r="D109" s="5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</row>
    <row r="110" spans="1:17" s="1" customFormat="1" ht="15" thickBot="1">
      <c r="A110" s="8"/>
      <c r="B110" s="5"/>
      <c r="C110" s="5"/>
      <c r="D110" s="5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 spans="1:17" s="1" customFormat="1" ht="15" thickBot="1">
      <c r="A111" s="8"/>
      <c r="B111" s="5"/>
      <c r="C111" s="5"/>
      <c r="D111" s="5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 spans="1:17" s="1" customFormat="1" ht="15" thickBot="1">
      <c r="A112" s="9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</row>
    <row r="113" spans="1:17" s="1" customFormat="1" ht="15" thickBot="1">
      <c r="A113" s="10" t="s">
        <v>11</v>
      </c>
      <c r="B113" s="4" t="s">
        <v>41</v>
      </c>
      <c r="C113" s="4" t="s">
        <v>8</v>
      </c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</row>
    <row r="114" spans="1:17" s="1" customFormat="1" ht="15" thickBot="1">
      <c r="A114" s="8"/>
      <c r="B114" s="5"/>
      <c r="C114" s="5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</row>
    <row r="115" spans="1:17" s="1" customFormat="1" ht="15" thickBot="1">
      <c r="A115" s="9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</row>
    <row r="116" spans="1:17" s="1" customFormat="1" ht="15" thickBot="1">
      <c r="A116" s="10" t="s">
        <v>3</v>
      </c>
      <c r="B116" s="4" t="s">
        <v>11</v>
      </c>
      <c r="C116" s="4" t="s">
        <v>39</v>
      </c>
      <c r="D116" s="4" t="s">
        <v>40</v>
      </c>
      <c r="E116" s="4" t="s">
        <v>12</v>
      </c>
      <c r="F116" s="4" t="s">
        <v>13</v>
      </c>
      <c r="G116" s="4" t="s">
        <v>14</v>
      </c>
      <c r="H116" s="4" t="s">
        <v>15</v>
      </c>
      <c r="I116" s="4" t="s">
        <v>16</v>
      </c>
      <c r="J116" s="4" t="s">
        <v>17</v>
      </c>
      <c r="K116" s="4" t="s">
        <v>18</v>
      </c>
      <c r="L116" s="4" t="s">
        <v>19</v>
      </c>
      <c r="M116" s="4" t="s">
        <v>20</v>
      </c>
      <c r="N116" s="4" t="s">
        <v>21</v>
      </c>
      <c r="O116" s="4" t="s">
        <v>22</v>
      </c>
      <c r="P116" s="4" t="s">
        <v>23</v>
      </c>
      <c r="Q116" s="4" t="s">
        <v>24</v>
      </c>
    </row>
    <row r="117" spans="1:17" s="1" customFormat="1" ht="15" thickBot="1">
      <c r="A117" s="8"/>
      <c r="B117" s="5"/>
      <c r="C117" s="5"/>
      <c r="D117" s="5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1:17" s="1" customFormat="1" ht="15" thickBot="1">
      <c r="A118" s="8"/>
      <c r="B118" s="5"/>
      <c r="C118" s="5"/>
      <c r="D118" s="5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</row>
    <row r="119" spans="1:17" s="1" customFormat="1" ht="15" thickBot="1">
      <c r="A119" s="8"/>
      <c r="B119" s="5"/>
      <c r="C119" s="5"/>
      <c r="D119" s="5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</row>
    <row r="120" spans="1:17" s="1" customFormat="1" ht="15" thickBot="1">
      <c r="A120" s="8"/>
      <c r="B120" s="5"/>
      <c r="C120" s="5"/>
      <c r="D120" s="5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 spans="1:17" s="1" customFormat="1" ht="15" thickBot="1">
      <c r="A121" s="9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</row>
    <row r="122" spans="1:17" s="1" customFormat="1" ht="15" thickBot="1">
      <c r="A122" s="10" t="s">
        <v>11</v>
      </c>
      <c r="B122" s="4" t="s">
        <v>41</v>
      </c>
      <c r="C122" s="4" t="s">
        <v>8</v>
      </c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</row>
    <row r="123" spans="1:17" s="1" customFormat="1" ht="15" thickBot="1">
      <c r="A123" s="8"/>
      <c r="B123" s="5"/>
      <c r="C123" s="5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</row>
    <row r="124" spans="1:17" s="1" customFormat="1" ht="15" thickBot="1">
      <c r="A124" s="9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</row>
    <row r="125" spans="1:17" s="1" customFormat="1" ht="15" thickBot="1">
      <c r="A125" s="10" t="s">
        <v>3</v>
      </c>
      <c r="B125" s="4" t="s">
        <v>11</v>
      </c>
      <c r="C125" s="4" t="s">
        <v>39</v>
      </c>
      <c r="D125" s="4" t="s">
        <v>40</v>
      </c>
      <c r="E125" s="4" t="s">
        <v>12</v>
      </c>
      <c r="F125" s="4" t="s">
        <v>13</v>
      </c>
      <c r="G125" s="4" t="s">
        <v>14</v>
      </c>
      <c r="H125" s="4" t="s">
        <v>15</v>
      </c>
      <c r="I125" s="4" t="s">
        <v>16</v>
      </c>
      <c r="J125" s="4" t="s">
        <v>17</v>
      </c>
      <c r="K125" s="4" t="s">
        <v>18</v>
      </c>
      <c r="L125" s="4" t="s">
        <v>19</v>
      </c>
      <c r="M125" s="4" t="s">
        <v>20</v>
      </c>
      <c r="N125" s="4" t="s">
        <v>21</v>
      </c>
      <c r="O125" s="4" t="s">
        <v>22</v>
      </c>
      <c r="P125" s="4" t="s">
        <v>23</v>
      </c>
      <c r="Q125" s="4" t="s">
        <v>24</v>
      </c>
    </row>
    <row r="126" spans="1:17" s="1" customFormat="1" ht="15" thickBot="1">
      <c r="A126" s="8"/>
      <c r="B126" s="5"/>
      <c r="C126" s="5"/>
      <c r="D126" s="5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</row>
    <row r="127" spans="1:17" s="1" customFormat="1" ht="15" thickBot="1">
      <c r="A127" s="8"/>
      <c r="B127" s="5"/>
      <c r="C127" s="5"/>
      <c r="D127" s="5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</row>
    <row r="128" spans="1:17" s="1" customFormat="1" ht="15" thickBot="1">
      <c r="A128" s="8"/>
      <c r="B128" s="5"/>
      <c r="C128" s="5"/>
      <c r="D128" s="5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</row>
    <row r="129" spans="1:17" s="1" customFormat="1" ht="15" thickBot="1">
      <c r="A129" s="8"/>
      <c r="B129" s="5"/>
      <c r="C129" s="5"/>
      <c r="D129" s="5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</row>
    <row r="130" spans="1:17" s="1" customFormat="1" ht="15" thickBot="1">
      <c r="A130" s="9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</row>
    <row r="131" spans="1:17" s="1" customFormat="1" ht="15" thickBot="1">
      <c r="A131" s="10" t="s">
        <v>11</v>
      </c>
      <c r="B131" s="4" t="s">
        <v>41</v>
      </c>
      <c r="C131" s="4" t="s">
        <v>8</v>
      </c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</row>
    <row r="132" spans="1:17" s="1" customFormat="1" ht="15" thickBot="1">
      <c r="A132" s="8"/>
      <c r="B132" s="5"/>
      <c r="C132" s="5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</row>
    <row r="133" spans="1:17" s="1" customFormat="1" ht="15" thickBot="1">
      <c r="A133" s="9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</row>
    <row r="134" spans="1:17" s="1" customFormat="1" ht="15" thickBot="1">
      <c r="A134" s="10" t="s">
        <v>3</v>
      </c>
      <c r="B134" s="4" t="s">
        <v>11</v>
      </c>
      <c r="C134" s="4" t="s">
        <v>39</v>
      </c>
      <c r="D134" s="4" t="s">
        <v>40</v>
      </c>
      <c r="E134" s="4" t="s">
        <v>12</v>
      </c>
      <c r="F134" s="4" t="s">
        <v>13</v>
      </c>
      <c r="G134" s="4" t="s">
        <v>14</v>
      </c>
      <c r="H134" s="4" t="s">
        <v>15</v>
      </c>
      <c r="I134" s="4" t="s">
        <v>16</v>
      </c>
      <c r="J134" s="4" t="s">
        <v>17</v>
      </c>
      <c r="K134" s="4" t="s">
        <v>18</v>
      </c>
      <c r="L134" s="4" t="s">
        <v>19</v>
      </c>
      <c r="M134" s="4" t="s">
        <v>20</v>
      </c>
      <c r="N134" s="4" t="s">
        <v>21</v>
      </c>
      <c r="O134" s="4" t="s">
        <v>22</v>
      </c>
      <c r="P134" s="4" t="s">
        <v>23</v>
      </c>
      <c r="Q134" s="4" t="s">
        <v>24</v>
      </c>
    </row>
    <row r="135" spans="1:17" s="1" customFormat="1" ht="15" thickBot="1">
      <c r="A135" s="8"/>
      <c r="B135" s="5"/>
      <c r="C135" s="5"/>
      <c r="D135" s="5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</row>
    <row r="136" spans="1:17" s="1" customFormat="1" ht="15" thickBot="1">
      <c r="A136" s="8"/>
      <c r="B136" s="5"/>
      <c r="C136" s="5"/>
      <c r="D136" s="5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</row>
    <row r="137" spans="1:17" s="1" customFormat="1" ht="15" thickBot="1">
      <c r="A137" s="8"/>
      <c r="B137" s="5"/>
      <c r="C137" s="5"/>
      <c r="D137" s="5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</row>
    <row r="138" spans="1:17" s="1" customFormat="1" ht="15" thickBot="1">
      <c r="A138" s="8"/>
      <c r="B138" s="5"/>
      <c r="C138" s="5"/>
      <c r="D138" s="5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</row>
    <row r="139" spans="1:17" s="1" customFormat="1" ht="15" thickBot="1">
      <c r="A139" s="9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</row>
    <row r="140" spans="1:17" s="1" customFormat="1" ht="15" thickBot="1">
      <c r="A140" s="10" t="s">
        <v>11</v>
      </c>
      <c r="B140" s="4" t="s">
        <v>41</v>
      </c>
      <c r="C140" s="4" t="s">
        <v>8</v>
      </c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</row>
    <row r="141" spans="1:17" s="1" customFormat="1" ht="15" thickBot="1">
      <c r="A141" s="8"/>
      <c r="B141" s="5"/>
      <c r="C141" s="5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</row>
    <row r="142" spans="1:17" s="1" customFormat="1" ht="15" thickBot="1">
      <c r="A142" s="9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</row>
    <row r="143" spans="1:17" s="1" customFormat="1" ht="15" thickBot="1">
      <c r="A143" s="10" t="s">
        <v>3</v>
      </c>
      <c r="B143" s="4" t="s">
        <v>11</v>
      </c>
      <c r="C143" s="4" t="s">
        <v>39</v>
      </c>
      <c r="D143" s="4" t="s">
        <v>40</v>
      </c>
      <c r="E143" s="4" t="s">
        <v>12</v>
      </c>
      <c r="F143" s="4" t="s">
        <v>13</v>
      </c>
      <c r="G143" s="4" t="s">
        <v>14</v>
      </c>
      <c r="H143" s="4" t="s">
        <v>15</v>
      </c>
      <c r="I143" s="4" t="s">
        <v>16</v>
      </c>
      <c r="J143" s="4" t="s">
        <v>17</v>
      </c>
      <c r="K143" s="4" t="s">
        <v>18</v>
      </c>
      <c r="L143" s="4" t="s">
        <v>19</v>
      </c>
      <c r="M143" s="4" t="s">
        <v>20</v>
      </c>
      <c r="N143" s="4" t="s">
        <v>21</v>
      </c>
      <c r="O143" s="4" t="s">
        <v>22</v>
      </c>
      <c r="P143" s="4" t="s">
        <v>23</v>
      </c>
      <c r="Q143" s="4" t="s">
        <v>24</v>
      </c>
    </row>
    <row r="144" spans="1:17" s="1" customFormat="1" ht="15" thickBot="1">
      <c r="A144" s="8"/>
      <c r="B144" s="5"/>
      <c r="C144" s="5"/>
      <c r="D144" s="5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</row>
    <row r="145" spans="1:17" s="1" customFormat="1" ht="15" thickBot="1">
      <c r="A145" s="8"/>
      <c r="B145" s="5"/>
      <c r="C145" s="5"/>
      <c r="D145" s="5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</row>
    <row r="146" spans="1:17" s="1" customFormat="1" ht="15" thickBot="1">
      <c r="A146" s="8"/>
      <c r="B146" s="5"/>
      <c r="C146" s="5"/>
      <c r="D146" s="5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</row>
    <row r="147" spans="1:17" s="1" customFormat="1" ht="15" thickBot="1">
      <c r="A147" s="8"/>
      <c r="B147" s="5"/>
      <c r="C147" s="5"/>
      <c r="D147" s="5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</row>
    <row r="148" spans="1:17" s="1" customFormat="1" ht="15" thickBot="1">
      <c r="A148" s="9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</row>
    <row r="149" spans="1:17" s="1" customFormat="1" ht="15" thickBot="1">
      <c r="A149" s="10" t="s">
        <v>11</v>
      </c>
      <c r="B149" s="4" t="s">
        <v>41</v>
      </c>
      <c r="C149" s="4" t="s">
        <v>8</v>
      </c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</row>
    <row r="150" spans="1:17" s="1" customFormat="1" ht="15" thickBot="1">
      <c r="A150" s="8"/>
      <c r="B150" s="5"/>
      <c r="C150" s="5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</row>
    <row r="151" spans="1:17" s="1" customFormat="1" ht="15" thickBot="1">
      <c r="A151" s="9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</row>
    <row r="152" spans="1:17" s="1" customFormat="1" ht="15" thickBot="1">
      <c r="A152" s="10" t="s">
        <v>3</v>
      </c>
      <c r="B152" s="4" t="s">
        <v>11</v>
      </c>
      <c r="C152" s="4" t="s">
        <v>39</v>
      </c>
      <c r="D152" s="4" t="s">
        <v>40</v>
      </c>
      <c r="E152" s="4" t="s">
        <v>12</v>
      </c>
      <c r="F152" s="4" t="s">
        <v>13</v>
      </c>
      <c r="G152" s="4" t="s">
        <v>14</v>
      </c>
      <c r="H152" s="4" t="s">
        <v>15</v>
      </c>
      <c r="I152" s="4" t="s">
        <v>16</v>
      </c>
      <c r="J152" s="4" t="s">
        <v>17</v>
      </c>
      <c r="K152" s="4" t="s">
        <v>18</v>
      </c>
      <c r="L152" s="4" t="s">
        <v>19</v>
      </c>
      <c r="M152" s="4" t="s">
        <v>20</v>
      </c>
      <c r="N152" s="4" t="s">
        <v>21</v>
      </c>
      <c r="O152" s="4" t="s">
        <v>22</v>
      </c>
      <c r="P152" s="4" t="s">
        <v>23</v>
      </c>
      <c r="Q152" s="4" t="s">
        <v>24</v>
      </c>
    </row>
    <row r="153" spans="1:17" s="1" customFormat="1" ht="15" thickBot="1">
      <c r="A153" s="8"/>
      <c r="B153" s="5"/>
      <c r="C153" s="5"/>
      <c r="D153" s="5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</row>
    <row r="154" spans="1:17" s="1" customFormat="1" ht="15" thickBot="1">
      <c r="A154" s="8"/>
      <c r="B154" s="5"/>
      <c r="C154" s="5"/>
      <c r="D154" s="5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</row>
    <row r="155" spans="1:17" s="1" customFormat="1" ht="15" thickBot="1">
      <c r="A155" s="8"/>
      <c r="B155" s="5"/>
      <c r="C155" s="5"/>
      <c r="D155" s="5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</row>
    <row r="156" spans="1:17" s="1" customFormat="1" ht="15" thickBot="1">
      <c r="A156" s="8"/>
      <c r="B156" s="5"/>
      <c r="C156" s="5"/>
      <c r="D156" s="5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</row>
    <row r="157" spans="1:17" s="1" customFormat="1" ht="15" thickBot="1">
      <c r="A157" s="9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</row>
    <row r="158" spans="1:17" s="1" customFormat="1" ht="15" thickBot="1">
      <c r="A158" s="10" t="s">
        <v>11</v>
      </c>
      <c r="B158" s="4" t="s">
        <v>41</v>
      </c>
      <c r="C158" s="4" t="s">
        <v>8</v>
      </c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</row>
    <row r="159" spans="1:17" s="1" customFormat="1" ht="15" thickBot="1">
      <c r="A159" s="8"/>
      <c r="B159" s="5"/>
      <c r="C159" s="5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</row>
    <row r="160" spans="1:17" s="1" customFormat="1" ht="15" thickBot="1">
      <c r="A160" s="9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</row>
    <row r="161" spans="1:17" s="1" customFormat="1" ht="15" thickBot="1">
      <c r="A161" s="10" t="s">
        <v>3</v>
      </c>
      <c r="B161" s="4" t="s">
        <v>11</v>
      </c>
      <c r="C161" s="4" t="s">
        <v>39</v>
      </c>
      <c r="D161" s="4" t="s">
        <v>40</v>
      </c>
      <c r="E161" s="4" t="s">
        <v>12</v>
      </c>
      <c r="F161" s="4" t="s">
        <v>13</v>
      </c>
      <c r="G161" s="4" t="s">
        <v>14</v>
      </c>
      <c r="H161" s="4" t="s">
        <v>15</v>
      </c>
      <c r="I161" s="4" t="s">
        <v>16</v>
      </c>
      <c r="J161" s="4" t="s">
        <v>17</v>
      </c>
      <c r="K161" s="4" t="s">
        <v>18</v>
      </c>
      <c r="L161" s="4" t="s">
        <v>19</v>
      </c>
      <c r="M161" s="4" t="s">
        <v>20</v>
      </c>
      <c r="N161" s="4" t="s">
        <v>21</v>
      </c>
      <c r="O161" s="4" t="s">
        <v>22</v>
      </c>
      <c r="P161" s="4" t="s">
        <v>23</v>
      </c>
      <c r="Q161" s="4" t="s">
        <v>24</v>
      </c>
    </row>
    <row r="162" spans="1:17" s="1" customFormat="1" ht="15" thickBot="1">
      <c r="A162" s="8"/>
      <c r="B162" s="5"/>
      <c r="C162" s="5"/>
      <c r="D162" s="5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</row>
    <row r="163" spans="1:17" s="1" customFormat="1" ht="15" thickBot="1">
      <c r="A163" s="8"/>
      <c r="B163" s="5"/>
      <c r="C163" s="5"/>
      <c r="D163" s="5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</row>
    <row r="164" spans="1:17" s="1" customFormat="1" ht="15" thickBot="1">
      <c r="A164" s="8"/>
      <c r="B164" s="5"/>
      <c r="C164" s="5"/>
      <c r="D164" s="5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</row>
    <row r="165" spans="1:17" ht="14.25" thickBot="1">
      <c r="A165" s="17"/>
      <c r="B165" s="18"/>
      <c r="C165" s="18"/>
      <c r="D165" s="18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</row>
  </sheetData>
  <sheetProtection/>
  <mergeCells count="6">
    <mergeCell ref="A1:B1"/>
    <mergeCell ref="A2:B2"/>
    <mergeCell ref="A4:B4"/>
    <mergeCell ref="A12:B12"/>
    <mergeCell ref="A16:B16"/>
    <mergeCell ref="A92:B9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65"/>
  <sheetViews>
    <sheetView tabSelected="1" zoomScalePageLayoutView="0" workbookViewId="0" topLeftCell="H13">
      <selection activeCell="E33" sqref="E33"/>
    </sheetView>
  </sheetViews>
  <sheetFormatPr defaultColWidth="9.140625" defaultRowHeight="15"/>
  <cols>
    <col min="1" max="1" width="18.7109375" style="3" customWidth="1"/>
    <col min="2" max="2" width="65.7109375" style="2" customWidth="1"/>
    <col min="3" max="3" width="19.7109375" style="2" customWidth="1"/>
    <col min="4" max="4" width="18.7109375" style="2" customWidth="1"/>
    <col min="5" max="17" width="11.7109375" style="2" customWidth="1"/>
  </cols>
  <sheetData>
    <row r="1" spans="1:17" s="1" customFormat="1" ht="17.25">
      <c r="A1" s="29" t="s">
        <v>45</v>
      </c>
      <c r="B1" s="30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1" customFormat="1" ht="17.25">
      <c r="A2" s="29" t="s">
        <v>44</v>
      </c>
      <c r="B2" s="30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1" customFormat="1" ht="14.25">
      <c r="A3" s="9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s="1" customFormat="1" ht="17.25">
      <c r="A4" s="29" t="s">
        <v>0</v>
      </c>
      <c r="B4" s="30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s="1" customFormat="1" ht="15" thickBot="1">
      <c r="A5" s="9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s="1" customFormat="1" ht="15" thickBot="1">
      <c r="A6" s="10" t="s">
        <v>1</v>
      </c>
      <c r="B6" s="5" t="s">
        <v>48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s="1" customFormat="1" ht="15" thickBot="1">
      <c r="A7" s="10" t="s">
        <v>2</v>
      </c>
      <c r="B7" s="5" t="s">
        <v>51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s="1" customFormat="1" ht="15" thickBot="1">
      <c r="A8" s="9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6"/>
    </row>
    <row r="9" spans="1:17" s="1" customFormat="1" ht="15" thickBot="1">
      <c r="A9" s="10" t="s">
        <v>3</v>
      </c>
      <c r="B9" s="4" t="s">
        <v>4</v>
      </c>
      <c r="C9" s="4" t="s">
        <v>5</v>
      </c>
      <c r="D9" s="4" t="s">
        <v>6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6"/>
    </row>
    <row r="10" spans="1:17" s="1" customFormat="1" ht="15" thickBot="1">
      <c r="A10" s="8">
        <v>40356</v>
      </c>
      <c r="B10" s="5" t="s">
        <v>75</v>
      </c>
      <c r="C10" s="5" t="s">
        <v>76</v>
      </c>
      <c r="D10" s="11">
        <v>852.44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6"/>
      <c r="P10" s="6"/>
      <c r="Q10" s="6"/>
    </row>
    <row r="11" spans="1:17" s="1" customFormat="1" ht="15" thickBot="1">
      <c r="A11" s="9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s="1" customFormat="1" ht="15" thickBot="1">
      <c r="A12" s="31" t="s">
        <v>7</v>
      </c>
      <c r="B12" s="32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s="1" customFormat="1" ht="15" thickBot="1">
      <c r="A13" s="8" t="s">
        <v>38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s="1" customFormat="1" ht="14.25">
      <c r="A14" s="12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s="1" customFormat="1" ht="14.25">
      <c r="A15" s="9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s="1" customFormat="1" ht="17.25">
      <c r="A16" s="29" t="s">
        <v>42</v>
      </c>
      <c r="B16" s="3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s="1" customFormat="1" ht="17.25">
      <c r="A17" s="21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s="1" customFormat="1" ht="15" thickBot="1">
      <c r="A18" s="9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s="1" customFormat="1" ht="15" thickBot="1">
      <c r="A19" s="10" t="s">
        <v>11</v>
      </c>
      <c r="B19" s="4" t="s">
        <v>41</v>
      </c>
      <c r="C19" s="4" t="s">
        <v>8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s="1" customFormat="1" ht="15" thickBot="1">
      <c r="A20" s="8">
        <v>1</v>
      </c>
      <c r="B20" s="5" t="s">
        <v>9</v>
      </c>
      <c r="C20" s="5" t="s">
        <v>10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s="1" customFormat="1" ht="15" thickBot="1">
      <c r="A21" s="9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s="1" customFormat="1" ht="15" thickBot="1">
      <c r="A22" s="10" t="s">
        <v>3</v>
      </c>
      <c r="B22" s="4" t="s">
        <v>11</v>
      </c>
      <c r="C22" s="4" t="s">
        <v>39</v>
      </c>
      <c r="D22" s="4" t="s">
        <v>40</v>
      </c>
      <c r="E22" s="4" t="s">
        <v>12</v>
      </c>
      <c r="F22" s="4" t="s">
        <v>13</v>
      </c>
      <c r="G22" s="4" t="s">
        <v>14</v>
      </c>
      <c r="H22" s="4" t="s">
        <v>15</v>
      </c>
      <c r="I22" s="4" t="s">
        <v>16</v>
      </c>
      <c r="J22" s="4" t="s">
        <v>17</v>
      </c>
      <c r="K22" s="4" t="s">
        <v>18</v>
      </c>
      <c r="L22" s="4" t="s">
        <v>19</v>
      </c>
      <c r="M22" s="4" t="s">
        <v>20</v>
      </c>
      <c r="N22" s="4" t="s">
        <v>21</v>
      </c>
      <c r="O22" s="4" t="s">
        <v>22</v>
      </c>
      <c r="P22" s="4" t="s">
        <v>23</v>
      </c>
      <c r="Q22" s="4" t="s">
        <v>24</v>
      </c>
    </row>
    <row r="23" spans="1:17" s="1" customFormat="1" ht="15" thickBot="1">
      <c r="A23" s="8">
        <v>40356</v>
      </c>
      <c r="B23" s="5">
        <v>1</v>
      </c>
      <c r="C23" s="5" t="s">
        <v>25</v>
      </c>
      <c r="D23" s="5">
        <v>4</v>
      </c>
      <c r="E23" s="14">
        <v>12.2</v>
      </c>
      <c r="F23" s="14">
        <v>10.9</v>
      </c>
      <c r="G23" s="14">
        <v>12.3</v>
      </c>
      <c r="H23" s="14">
        <v>12.5</v>
      </c>
      <c r="I23" s="14">
        <v>2.6</v>
      </c>
      <c r="J23" s="14">
        <v>0.1</v>
      </c>
      <c r="K23" s="14">
        <v>0</v>
      </c>
      <c r="L23" s="14">
        <v>0</v>
      </c>
      <c r="M23" s="14">
        <v>0.3</v>
      </c>
      <c r="N23" s="14">
        <v>7.3</v>
      </c>
      <c r="O23" s="14">
        <v>9.9</v>
      </c>
      <c r="P23" s="14">
        <v>11.2</v>
      </c>
      <c r="Q23" s="14">
        <f>SUM(E23:P23)</f>
        <v>79.30000000000001</v>
      </c>
    </row>
    <row r="24" spans="1:17" s="1" customFormat="1" ht="15" thickBot="1">
      <c r="A24" s="8">
        <v>40356</v>
      </c>
      <c r="B24" s="5">
        <v>1</v>
      </c>
      <c r="C24" s="5" t="s">
        <v>26</v>
      </c>
      <c r="D24" s="5">
        <v>98</v>
      </c>
      <c r="E24" s="14">
        <v>30</v>
      </c>
      <c r="F24" s="14">
        <v>30</v>
      </c>
      <c r="G24" s="14">
        <v>30</v>
      </c>
      <c r="H24" s="14">
        <v>30</v>
      </c>
      <c r="I24" s="14">
        <v>30</v>
      </c>
      <c r="J24" s="14">
        <v>30</v>
      </c>
      <c r="K24" s="14">
        <v>30</v>
      </c>
      <c r="L24" s="14">
        <v>30</v>
      </c>
      <c r="M24" s="14">
        <v>30</v>
      </c>
      <c r="N24" s="14">
        <v>30</v>
      </c>
      <c r="O24" s="14">
        <v>30</v>
      </c>
      <c r="P24" s="14">
        <v>30</v>
      </c>
      <c r="Q24" s="14">
        <v>30</v>
      </c>
    </row>
    <row r="25" spans="1:17" s="1" customFormat="1" ht="15" thickBot="1">
      <c r="A25" s="8"/>
      <c r="B25" s="5"/>
      <c r="C25" s="5"/>
      <c r="D25" s="5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1:17" s="1" customFormat="1" ht="15" thickBot="1">
      <c r="A26" s="8"/>
      <c r="B26" s="5"/>
      <c r="C26" s="5"/>
      <c r="D26" s="5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1:17" s="1" customFormat="1" ht="15" thickBot="1">
      <c r="A27" s="9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s="1" customFormat="1" ht="15" thickBot="1">
      <c r="A28" s="10" t="s">
        <v>11</v>
      </c>
      <c r="B28" s="4" t="s">
        <v>41</v>
      </c>
      <c r="C28" s="4" t="s">
        <v>8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s="1" customFormat="1" ht="15" thickBot="1">
      <c r="A29" s="8">
        <v>2</v>
      </c>
      <c r="B29" s="5" t="s">
        <v>27</v>
      </c>
      <c r="C29" s="5" t="s">
        <v>46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s="1" customFormat="1" ht="15" thickBot="1">
      <c r="A30" s="9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s="1" customFormat="1" ht="15" thickBot="1">
      <c r="A31" s="10" t="s">
        <v>3</v>
      </c>
      <c r="B31" s="4" t="s">
        <v>11</v>
      </c>
      <c r="C31" s="4" t="s">
        <v>39</v>
      </c>
      <c r="D31" s="4" t="s">
        <v>40</v>
      </c>
      <c r="E31" s="4" t="s">
        <v>12</v>
      </c>
      <c r="F31" s="4" t="s">
        <v>13</v>
      </c>
      <c r="G31" s="4" t="s">
        <v>14</v>
      </c>
      <c r="H31" s="4" t="s">
        <v>15</v>
      </c>
      <c r="I31" s="4" t="s">
        <v>16</v>
      </c>
      <c r="J31" s="4" t="s">
        <v>17</v>
      </c>
      <c r="K31" s="4" t="s">
        <v>18</v>
      </c>
      <c r="L31" s="4" t="s">
        <v>19</v>
      </c>
      <c r="M31" s="4" t="s">
        <v>20</v>
      </c>
      <c r="N31" s="4" t="s">
        <v>21</v>
      </c>
      <c r="O31" s="4" t="s">
        <v>22</v>
      </c>
      <c r="P31" s="4" t="s">
        <v>23</v>
      </c>
      <c r="Q31" s="4" t="s">
        <v>24</v>
      </c>
    </row>
    <row r="32" spans="1:17" s="1" customFormat="1" ht="15.75" thickBot="1">
      <c r="A32" s="8">
        <v>40356</v>
      </c>
      <c r="B32" s="5">
        <v>2</v>
      </c>
      <c r="C32" s="5" t="s">
        <v>47</v>
      </c>
      <c r="D32" s="5">
        <v>5</v>
      </c>
      <c r="E32" s="26">
        <f>81/30</f>
        <v>2.7</v>
      </c>
      <c r="F32" s="26">
        <f>75/30</f>
        <v>2.5</v>
      </c>
      <c r="G32" s="26">
        <f>70/30</f>
        <v>2.3333333333333335</v>
      </c>
      <c r="H32" s="26">
        <f>40/30</f>
        <v>1.3333333333333333</v>
      </c>
      <c r="I32" s="26">
        <f>25/30</f>
        <v>0.8333333333333334</v>
      </c>
      <c r="J32" s="26">
        <f>1/30</f>
        <v>0.03333333333333333</v>
      </c>
      <c r="K32" s="26">
        <f>1/30</f>
        <v>0.03333333333333333</v>
      </c>
      <c r="L32" s="26">
        <v>0</v>
      </c>
      <c r="M32" s="26">
        <f>5/30</f>
        <v>0.16666666666666666</v>
      </c>
      <c r="N32" s="26">
        <f>36/30</f>
        <v>1.2</v>
      </c>
      <c r="O32" s="26">
        <f>49/30</f>
        <v>1.6333333333333333</v>
      </c>
      <c r="P32" s="26">
        <f>68/30</f>
        <v>2.2666666666666666</v>
      </c>
      <c r="Q32" s="14">
        <f>SUM(E32:P32)</f>
        <v>15.033333333333331</v>
      </c>
    </row>
    <row r="33" spans="1:17" s="1" customFormat="1" ht="15" thickBot="1">
      <c r="A33" s="8">
        <v>40356</v>
      </c>
      <c r="B33" s="5">
        <v>2</v>
      </c>
      <c r="C33" s="5" t="s">
        <v>26</v>
      </c>
      <c r="D33" s="5">
        <v>98</v>
      </c>
      <c r="E33" s="14">
        <v>30</v>
      </c>
      <c r="F33" s="14">
        <v>30</v>
      </c>
      <c r="G33" s="14">
        <v>30</v>
      </c>
      <c r="H33" s="14">
        <v>30</v>
      </c>
      <c r="I33" s="14">
        <v>30</v>
      </c>
      <c r="J33" s="14">
        <v>30</v>
      </c>
      <c r="K33" s="14">
        <v>30</v>
      </c>
      <c r="L33" s="14">
        <v>30</v>
      </c>
      <c r="M33" s="14">
        <v>30</v>
      </c>
      <c r="N33" s="14">
        <v>30</v>
      </c>
      <c r="O33" s="14">
        <v>30</v>
      </c>
      <c r="P33" s="14">
        <v>30</v>
      </c>
      <c r="Q33" s="14">
        <v>30</v>
      </c>
    </row>
    <row r="34" spans="1:17" s="1" customFormat="1" ht="15" thickBot="1">
      <c r="A34" s="8"/>
      <c r="B34" s="5"/>
      <c r="C34" s="5"/>
      <c r="D34" s="5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spans="1:17" s="1" customFormat="1" ht="15" thickBot="1">
      <c r="A35" s="8"/>
      <c r="B35" s="5"/>
      <c r="C35" s="5"/>
      <c r="D35" s="5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1:17" s="1" customFormat="1" ht="15" thickBot="1">
      <c r="A36" s="9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s="1" customFormat="1" ht="15" thickBot="1">
      <c r="A37" s="10" t="s">
        <v>11</v>
      </c>
      <c r="B37" s="4" t="s">
        <v>41</v>
      </c>
      <c r="C37" s="4" t="s">
        <v>8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s="1" customFormat="1" ht="15" thickBot="1">
      <c r="A38" s="8">
        <v>3</v>
      </c>
      <c r="B38" s="5" t="s">
        <v>28</v>
      </c>
      <c r="C38" s="5" t="s">
        <v>29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s="1" customFormat="1" ht="15" thickBot="1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s="1" customFormat="1" ht="15" thickBot="1">
      <c r="A40" s="10" t="s">
        <v>3</v>
      </c>
      <c r="B40" s="4" t="s">
        <v>11</v>
      </c>
      <c r="C40" s="4" t="s">
        <v>39</v>
      </c>
      <c r="D40" s="4" t="s">
        <v>40</v>
      </c>
      <c r="E40" s="4" t="s">
        <v>12</v>
      </c>
      <c r="F40" s="4" t="s">
        <v>13</v>
      </c>
      <c r="G40" s="4" t="s">
        <v>14</v>
      </c>
      <c r="H40" s="4" t="s">
        <v>15</v>
      </c>
      <c r="I40" s="4" t="s">
        <v>16</v>
      </c>
      <c r="J40" s="4" t="s">
        <v>17</v>
      </c>
      <c r="K40" s="4" t="s">
        <v>18</v>
      </c>
      <c r="L40" s="4" t="s">
        <v>19</v>
      </c>
      <c r="M40" s="4" t="s">
        <v>20</v>
      </c>
      <c r="N40" s="4" t="s">
        <v>21</v>
      </c>
      <c r="O40" s="4" t="s">
        <v>22</v>
      </c>
      <c r="P40" s="4" t="s">
        <v>23</v>
      </c>
      <c r="Q40" s="4" t="s">
        <v>24</v>
      </c>
    </row>
    <row r="41" spans="1:18" s="1" customFormat="1" ht="15" thickBot="1">
      <c r="A41" s="8">
        <v>40356</v>
      </c>
      <c r="B41" s="5">
        <v>3</v>
      </c>
      <c r="C41" s="5" t="s">
        <v>30</v>
      </c>
      <c r="D41" s="5">
        <v>1</v>
      </c>
      <c r="E41" s="14">
        <v>13.2</v>
      </c>
      <c r="F41" s="14">
        <v>15.3</v>
      </c>
      <c r="G41" s="14">
        <v>19.7</v>
      </c>
      <c r="H41" s="14">
        <v>25.7</v>
      </c>
      <c r="I41" s="14">
        <v>30.9</v>
      </c>
      <c r="J41" s="14">
        <v>35.1</v>
      </c>
      <c r="K41" s="14">
        <v>37.1</v>
      </c>
      <c r="L41" s="14">
        <v>37.4</v>
      </c>
      <c r="M41" s="14">
        <v>34.6</v>
      </c>
      <c r="N41" s="14">
        <v>28.8</v>
      </c>
      <c r="O41" s="14">
        <v>20.5</v>
      </c>
      <c r="P41" s="14">
        <v>15.1</v>
      </c>
      <c r="Q41" s="14">
        <f>AVERAGE(E41:P41)</f>
        <v>26.11666666666667</v>
      </c>
      <c r="R41" s="20"/>
    </row>
    <row r="42" spans="1:17" s="1" customFormat="1" ht="15" thickBot="1">
      <c r="A42" s="8">
        <v>40356</v>
      </c>
      <c r="B42" s="5">
        <v>3</v>
      </c>
      <c r="C42" s="5" t="s">
        <v>26</v>
      </c>
      <c r="D42" s="5">
        <v>98</v>
      </c>
      <c r="E42" s="14">
        <v>30</v>
      </c>
      <c r="F42" s="14">
        <v>30</v>
      </c>
      <c r="G42" s="14">
        <v>30</v>
      </c>
      <c r="H42" s="14">
        <v>30</v>
      </c>
      <c r="I42" s="14">
        <v>30</v>
      </c>
      <c r="J42" s="14">
        <v>30</v>
      </c>
      <c r="K42" s="14">
        <v>30</v>
      </c>
      <c r="L42" s="14">
        <v>30</v>
      </c>
      <c r="M42" s="14">
        <v>30</v>
      </c>
      <c r="N42" s="14">
        <v>30</v>
      </c>
      <c r="O42" s="14">
        <v>30</v>
      </c>
      <c r="P42" s="14">
        <v>30</v>
      </c>
      <c r="Q42" s="14">
        <v>30</v>
      </c>
    </row>
    <row r="43" spans="1:17" s="1" customFormat="1" ht="15" thickBot="1">
      <c r="A43" s="8"/>
      <c r="B43" s="5"/>
      <c r="C43" s="5"/>
      <c r="D43" s="5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1:17" s="1" customFormat="1" ht="15" thickBot="1">
      <c r="A44" s="8"/>
      <c r="B44" s="5"/>
      <c r="C44" s="5"/>
      <c r="D44" s="5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1:17" s="1" customFormat="1" ht="15" thickBot="1">
      <c r="A45" s="9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17" s="1" customFormat="1" ht="15" thickBot="1">
      <c r="A46" s="10" t="s">
        <v>11</v>
      </c>
      <c r="B46" s="4" t="s">
        <v>41</v>
      </c>
      <c r="C46" s="4" t="s">
        <v>8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 s="1" customFormat="1" ht="15" thickBot="1">
      <c r="A47" s="8">
        <v>4</v>
      </c>
      <c r="B47" s="5" t="s">
        <v>31</v>
      </c>
      <c r="C47" s="5" t="s">
        <v>29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7" s="1" customFormat="1" ht="15" thickBot="1">
      <c r="A48" s="9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1:17" s="1" customFormat="1" ht="15" thickBot="1">
      <c r="A49" s="10" t="s">
        <v>3</v>
      </c>
      <c r="B49" s="4" t="s">
        <v>11</v>
      </c>
      <c r="C49" s="4" t="s">
        <v>39</v>
      </c>
      <c r="D49" s="4" t="s">
        <v>40</v>
      </c>
      <c r="E49" s="4" t="s">
        <v>12</v>
      </c>
      <c r="F49" s="4" t="s">
        <v>13</v>
      </c>
      <c r="G49" s="4" t="s">
        <v>14</v>
      </c>
      <c r="H49" s="4" t="s">
        <v>15</v>
      </c>
      <c r="I49" s="4" t="s">
        <v>16</v>
      </c>
      <c r="J49" s="4" t="s">
        <v>17</v>
      </c>
      <c r="K49" s="4" t="s">
        <v>18</v>
      </c>
      <c r="L49" s="4" t="s">
        <v>19</v>
      </c>
      <c r="M49" s="4" t="s">
        <v>20</v>
      </c>
      <c r="N49" s="4" t="s">
        <v>21</v>
      </c>
      <c r="O49" s="4" t="s">
        <v>22</v>
      </c>
      <c r="P49" s="4" t="s">
        <v>23</v>
      </c>
      <c r="Q49" s="4" t="s">
        <v>24</v>
      </c>
    </row>
    <row r="50" spans="1:17" s="1" customFormat="1" ht="15" thickBot="1">
      <c r="A50" s="8">
        <v>40356</v>
      </c>
      <c r="B50" s="5">
        <v>4</v>
      </c>
      <c r="C50" s="5" t="s">
        <v>30</v>
      </c>
      <c r="D50" s="5">
        <v>1</v>
      </c>
      <c r="E50" s="14">
        <v>1.6</v>
      </c>
      <c r="F50" s="14">
        <v>3</v>
      </c>
      <c r="G50" s="14">
        <v>6.3</v>
      </c>
      <c r="H50" s="14">
        <v>11.3</v>
      </c>
      <c r="I50" s="14">
        <v>15.8</v>
      </c>
      <c r="J50" s="14">
        <v>18.9</v>
      </c>
      <c r="K50" s="14">
        <v>20.8</v>
      </c>
      <c r="L50" s="14">
        <v>21.1</v>
      </c>
      <c r="M50" s="14">
        <v>18.4</v>
      </c>
      <c r="N50" s="14">
        <v>14</v>
      </c>
      <c r="O50" s="14">
        <v>7.4</v>
      </c>
      <c r="P50" s="14">
        <v>3.2</v>
      </c>
      <c r="Q50" s="14">
        <f>AVERAGE(E50:P50)</f>
        <v>11.816666666666668</v>
      </c>
    </row>
    <row r="51" spans="1:17" s="1" customFormat="1" ht="15" thickBot="1">
      <c r="A51" s="8">
        <v>40356</v>
      </c>
      <c r="B51" s="5">
        <v>4</v>
      </c>
      <c r="C51" s="5" t="s">
        <v>26</v>
      </c>
      <c r="D51" s="5">
        <v>98</v>
      </c>
      <c r="E51" s="14">
        <v>30</v>
      </c>
      <c r="F51" s="14">
        <v>30</v>
      </c>
      <c r="G51" s="14">
        <v>30</v>
      </c>
      <c r="H51" s="14">
        <v>30</v>
      </c>
      <c r="I51" s="14">
        <v>30</v>
      </c>
      <c r="J51" s="14">
        <v>30</v>
      </c>
      <c r="K51" s="14">
        <v>30</v>
      </c>
      <c r="L51" s="14">
        <v>30</v>
      </c>
      <c r="M51" s="14">
        <v>30</v>
      </c>
      <c r="N51" s="14">
        <v>30</v>
      </c>
      <c r="O51" s="14">
        <v>30</v>
      </c>
      <c r="P51" s="14">
        <v>30</v>
      </c>
      <c r="Q51" s="14">
        <v>30</v>
      </c>
    </row>
    <row r="52" spans="1:17" s="1" customFormat="1" ht="15" thickBot="1">
      <c r="A52" s="8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s="1" customFormat="1" ht="15" thickBot="1">
      <c r="A53" s="8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17" s="1" customFormat="1" ht="15" thickBot="1">
      <c r="A54" s="9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1:17" s="1" customFormat="1" ht="15" thickBot="1">
      <c r="A55" s="10" t="s">
        <v>11</v>
      </c>
      <c r="B55" s="4" t="s">
        <v>41</v>
      </c>
      <c r="C55" s="4" t="s">
        <v>8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</row>
    <row r="56" spans="1:17" s="1" customFormat="1" ht="15" thickBot="1">
      <c r="A56" s="8">
        <v>5</v>
      </c>
      <c r="B56" s="5" t="s">
        <v>32</v>
      </c>
      <c r="C56" s="5" t="s">
        <v>29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1:17" s="1" customFormat="1" ht="15" thickBot="1">
      <c r="A57" s="9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</row>
    <row r="58" spans="1:17" s="1" customFormat="1" ht="15" thickBot="1">
      <c r="A58" s="10" t="s">
        <v>3</v>
      </c>
      <c r="B58" s="4" t="s">
        <v>11</v>
      </c>
      <c r="C58" s="4" t="s">
        <v>39</v>
      </c>
      <c r="D58" s="4" t="s">
        <v>40</v>
      </c>
      <c r="E58" s="4" t="s">
        <v>12</v>
      </c>
      <c r="F58" s="4" t="s">
        <v>13</v>
      </c>
      <c r="G58" s="4" t="s">
        <v>14</v>
      </c>
      <c r="H58" s="4" t="s">
        <v>15</v>
      </c>
      <c r="I58" s="4" t="s">
        <v>16</v>
      </c>
      <c r="J58" s="4" t="s">
        <v>17</v>
      </c>
      <c r="K58" s="4" t="s">
        <v>18</v>
      </c>
      <c r="L58" s="4" t="s">
        <v>19</v>
      </c>
      <c r="M58" s="4" t="s">
        <v>20</v>
      </c>
      <c r="N58" s="4" t="s">
        <v>21</v>
      </c>
      <c r="O58" s="4" t="s">
        <v>22</v>
      </c>
      <c r="P58" s="4" t="s">
        <v>23</v>
      </c>
      <c r="Q58" s="4" t="s">
        <v>24</v>
      </c>
    </row>
    <row r="59" spans="1:18" s="1" customFormat="1" ht="15" thickBot="1">
      <c r="A59" s="8">
        <v>40356</v>
      </c>
      <c r="B59" s="5">
        <v>5</v>
      </c>
      <c r="C59" s="5" t="s">
        <v>30</v>
      </c>
      <c r="D59" s="5">
        <v>1</v>
      </c>
      <c r="E59" s="14">
        <v>7.2</v>
      </c>
      <c r="F59" s="14">
        <v>9</v>
      </c>
      <c r="G59" s="14">
        <v>13</v>
      </c>
      <c r="H59" s="14">
        <v>18.7</v>
      </c>
      <c r="I59" s="14">
        <v>23.7</v>
      </c>
      <c r="J59" s="14">
        <v>27.5</v>
      </c>
      <c r="K59" s="14">
        <v>29.4</v>
      </c>
      <c r="L59" s="14">
        <v>29.6</v>
      </c>
      <c r="M59" s="14">
        <v>26.7</v>
      </c>
      <c r="N59" s="14">
        <v>21.3</v>
      </c>
      <c r="O59" s="14">
        <v>13.7</v>
      </c>
      <c r="P59" s="14">
        <v>8.8</v>
      </c>
      <c r="Q59" s="14">
        <f>AVERAGE(E59:P59)</f>
        <v>19.05</v>
      </c>
      <c r="R59" s="20"/>
    </row>
    <row r="60" spans="1:17" s="1" customFormat="1" ht="15" thickBot="1">
      <c r="A60" s="8">
        <v>40356</v>
      </c>
      <c r="B60" s="5">
        <v>5</v>
      </c>
      <c r="C60" s="5" t="s">
        <v>26</v>
      </c>
      <c r="D60" s="5">
        <v>98</v>
      </c>
      <c r="E60" s="14">
        <v>30</v>
      </c>
      <c r="F60" s="14">
        <v>30</v>
      </c>
      <c r="G60" s="14">
        <v>30</v>
      </c>
      <c r="H60" s="14">
        <v>30</v>
      </c>
      <c r="I60" s="14">
        <v>30</v>
      </c>
      <c r="J60" s="14">
        <v>30</v>
      </c>
      <c r="K60" s="14">
        <v>30</v>
      </c>
      <c r="L60" s="14">
        <v>30</v>
      </c>
      <c r="M60" s="14">
        <v>30</v>
      </c>
      <c r="N60" s="14">
        <v>30</v>
      </c>
      <c r="O60" s="14">
        <v>30</v>
      </c>
      <c r="P60" s="14">
        <v>30</v>
      </c>
      <c r="Q60" s="14">
        <v>30</v>
      </c>
    </row>
    <row r="61" spans="1:17" s="1" customFormat="1" ht="15" thickBot="1">
      <c r="A61" s="8"/>
      <c r="B61" s="5"/>
      <c r="C61" s="5"/>
      <c r="D61" s="5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</row>
    <row r="62" spans="1:17" s="1" customFormat="1" ht="15" thickBot="1">
      <c r="A62" s="8"/>
      <c r="B62" s="5"/>
      <c r="C62" s="5"/>
      <c r="D62" s="5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 spans="1:17" s="1" customFormat="1" ht="15" thickBot="1">
      <c r="A63" s="9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</row>
    <row r="64" spans="1:17" s="1" customFormat="1" ht="15" thickBot="1">
      <c r="A64" s="10" t="s">
        <v>11</v>
      </c>
      <c r="B64" s="4" t="s">
        <v>41</v>
      </c>
      <c r="C64" s="4" t="s">
        <v>8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</row>
    <row r="65" spans="1:17" s="1" customFormat="1" ht="15" thickBot="1">
      <c r="A65" s="8">
        <v>6</v>
      </c>
      <c r="B65" s="5" t="s">
        <v>33</v>
      </c>
      <c r="C65" s="5" t="s">
        <v>34</v>
      </c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</row>
    <row r="66" spans="1:17" s="1" customFormat="1" ht="15" thickBot="1">
      <c r="A66" s="9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</row>
    <row r="67" spans="1:17" s="1" customFormat="1" ht="15" thickBot="1">
      <c r="A67" s="10" t="s">
        <v>3</v>
      </c>
      <c r="B67" s="4" t="s">
        <v>11</v>
      </c>
      <c r="C67" s="4" t="s">
        <v>39</v>
      </c>
      <c r="D67" s="4" t="s">
        <v>40</v>
      </c>
      <c r="E67" s="4" t="s">
        <v>12</v>
      </c>
      <c r="F67" s="4" t="s">
        <v>13</v>
      </c>
      <c r="G67" s="4" t="s">
        <v>14</v>
      </c>
      <c r="H67" s="4" t="s">
        <v>15</v>
      </c>
      <c r="I67" s="4" t="s">
        <v>16</v>
      </c>
      <c r="J67" s="4" t="s">
        <v>17</v>
      </c>
      <c r="K67" s="4" t="s">
        <v>18</v>
      </c>
      <c r="L67" s="4" t="s">
        <v>19</v>
      </c>
      <c r="M67" s="4" t="s">
        <v>20</v>
      </c>
      <c r="N67" s="4" t="s">
        <v>21</v>
      </c>
      <c r="O67" s="4" t="s">
        <v>22</v>
      </c>
      <c r="P67" s="4" t="s">
        <v>23</v>
      </c>
      <c r="Q67" s="4" t="s">
        <v>24</v>
      </c>
    </row>
    <row r="68" spans="1:17" s="1" customFormat="1" ht="15" thickBot="1">
      <c r="A68" s="8">
        <v>40356</v>
      </c>
      <c r="B68" s="5">
        <v>6</v>
      </c>
      <c r="C68" s="5" t="s">
        <v>30</v>
      </c>
      <c r="D68" s="5">
        <v>1</v>
      </c>
      <c r="E68" s="14">
        <v>1018.5</v>
      </c>
      <c r="F68" s="14">
        <v>1016.3</v>
      </c>
      <c r="G68" s="14">
        <v>1013.3</v>
      </c>
      <c r="H68" s="14">
        <v>1010.3</v>
      </c>
      <c r="I68" s="14">
        <v>1007.5</v>
      </c>
      <c r="J68" s="14">
        <v>1004.1</v>
      </c>
      <c r="K68" s="14">
        <v>1001.3</v>
      </c>
      <c r="L68" s="14">
        <v>1002.1</v>
      </c>
      <c r="M68" s="14">
        <v>1006.9</v>
      </c>
      <c r="N68" s="14">
        <v>1011.9</v>
      </c>
      <c r="O68" s="14">
        <v>1016.8</v>
      </c>
      <c r="P68" s="14">
        <v>1018.8</v>
      </c>
      <c r="Q68" s="14">
        <f>AVERAGE(E68:P68)</f>
        <v>1010.65</v>
      </c>
    </row>
    <row r="69" spans="1:17" s="1" customFormat="1" ht="15" thickBot="1">
      <c r="A69" s="8">
        <v>40356</v>
      </c>
      <c r="B69" s="5">
        <v>6</v>
      </c>
      <c r="C69" s="5" t="s">
        <v>26</v>
      </c>
      <c r="D69" s="5">
        <v>98</v>
      </c>
      <c r="E69" s="14">
        <v>13</v>
      </c>
      <c r="F69" s="14">
        <v>13</v>
      </c>
      <c r="G69" s="14">
        <v>13</v>
      </c>
      <c r="H69" s="14">
        <v>13</v>
      </c>
      <c r="I69" s="14">
        <v>13</v>
      </c>
      <c r="J69" s="14">
        <v>13</v>
      </c>
      <c r="K69" s="14">
        <v>13</v>
      </c>
      <c r="L69" s="14">
        <v>13</v>
      </c>
      <c r="M69" s="14">
        <v>13</v>
      </c>
      <c r="N69" s="14">
        <v>13</v>
      </c>
      <c r="O69" s="14">
        <v>13</v>
      </c>
      <c r="P69" s="14">
        <v>13</v>
      </c>
      <c r="Q69" s="14">
        <v>13</v>
      </c>
    </row>
    <row r="70" spans="1:17" s="1" customFormat="1" ht="15" thickBot="1">
      <c r="A70" s="8"/>
      <c r="B70" s="5"/>
      <c r="C70" s="5"/>
      <c r="D70" s="5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</row>
    <row r="71" spans="1:17" s="1" customFormat="1" ht="15" thickBot="1">
      <c r="A71" s="8"/>
      <c r="B71" s="5"/>
      <c r="C71" s="5"/>
      <c r="D71" s="5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2" spans="1:17" s="1" customFormat="1" ht="15" thickBot="1">
      <c r="A72" s="9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</row>
    <row r="73" spans="1:17" s="1" customFormat="1" ht="15" thickBot="1">
      <c r="A73" s="10" t="s">
        <v>11</v>
      </c>
      <c r="B73" s="4" t="s">
        <v>41</v>
      </c>
      <c r="C73" s="4" t="s">
        <v>8</v>
      </c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</row>
    <row r="74" spans="1:17" s="1" customFormat="1" ht="15" thickBot="1">
      <c r="A74" s="8">
        <v>7</v>
      </c>
      <c r="B74" s="5" t="s">
        <v>35</v>
      </c>
      <c r="C74" s="5" t="s">
        <v>34</v>
      </c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</row>
    <row r="75" spans="1:17" s="1" customFormat="1" ht="15" thickBot="1">
      <c r="A75" s="9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</row>
    <row r="76" spans="1:17" s="1" customFormat="1" ht="15" thickBot="1">
      <c r="A76" s="10" t="s">
        <v>3</v>
      </c>
      <c r="B76" s="4" t="s">
        <v>11</v>
      </c>
      <c r="C76" s="4" t="s">
        <v>39</v>
      </c>
      <c r="D76" s="4" t="s">
        <v>40</v>
      </c>
      <c r="E76" s="4" t="s">
        <v>12</v>
      </c>
      <c r="F76" s="4" t="s">
        <v>13</v>
      </c>
      <c r="G76" s="4" t="s">
        <v>14</v>
      </c>
      <c r="H76" s="4" t="s">
        <v>15</v>
      </c>
      <c r="I76" s="4" t="s">
        <v>16</v>
      </c>
      <c r="J76" s="4" t="s">
        <v>17</v>
      </c>
      <c r="K76" s="4" t="s">
        <v>18</v>
      </c>
      <c r="L76" s="4" t="s">
        <v>19</v>
      </c>
      <c r="M76" s="4" t="s">
        <v>20</v>
      </c>
      <c r="N76" s="4" t="s">
        <v>21</v>
      </c>
      <c r="O76" s="4" t="s">
        <v>22</v>
      </c>
      <c r="P76" s="4" t="s">
        <v>23</v>
      </c>
      <c r="Q76" s="4" t="s">
        <v>24</v>
      </c>
    </row>
    <row r="77" spans="1:17" s="1" customFormat="1" ht="15" thickBot="1">
      <c r="A77" s="8">
        <v>40356</v>
      </c>
      <c r="B77" s="5">
        <v>7</v>
      </c>
      <c r="C77" s="5" t="s">
        <v>30</v>
      </c>
      <c r="D77" s="5">
        <v>1</v>
      </c>
      <c r="E77" s="15">
        <v>6.5</v>
      </c>
      <c r="F77" s="15">
        <v>6.3</v>
      </c>
      <c r="G77" s="15">
        <v>6.6</v>
      </c>
      <c r="H77" s="15">
        <v>7</v>
      </c>
      <c r="I77" s="15">
        <v>7.5</v>
      </c>
      <c r="J77" s="15">
        <v>8.3</v>
      </c>
      <c r="K77" s="15">
        <v>9.5</v>
      </c>
      <c r="L77" s="15">
        <v>9.8</v>
      </c>
      <c r="M77" s="15">
        <v>8.9</v>
      </c>
      <c r="N77" s="15">
        <v>8.9</v>
      </c>
      <c r="O77" s="15">
        <v>8</v>
      </c>
      <c r="P77" s="15">
        <v>7.1</v>
      </c>
      <c r="Q77" s="15">
        <f>AVERAGE(E77:P77)</f>
        <v>7.866666666666667</v>
      </c>
    </row>
    <row r="78" spans="1:17" s="1" customFormat="1" ht="15" thickBot="1">
      <c r="A78" s="8">
        <v>40356</v>
      </c>
      <c r="B78" s="5">
        <v>7</v>
      </c>
      <c r="C78" s="5" t="s">
        <v>26</v>
      </c>
      <c r="D78" s="5">
        <v>98</v>
      </c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1:17" s="1" customFormat="1" ht="15" thickBot="1">
      <c r="A79" s="8"/>
      <c r="B79" s="5"/>
      <c r="C79" s="5"/>
      <c r="D79" s="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1:17" s="1" customFormat="1" ht="15" thickBot="1">
      <c r="A80" s="8"/>
      <c r="B80" s="5"/>
      <c r="C80" s="5"/>
      <c r="D80" s="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1:17" s="1" customFormat="1" ht="15" thickBot="1">
      <c r="A81" s="9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</row>
    <row r="82" spans="1:17" s="1" customFormat="1" ht="15" thickBot="1">
      <c r="A82" s="10" t="s">
        <v>11</v>
      </c>
      <c r="B82" s="4" t="s">
        <v>41</v>
      </c>
      <c r="C82" s="4" t="s">
        <v>8</v>
      </c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</row>
    <row r="83" spans="1:17" s="1" customFormat="1" ht="15" thickBot="1">
      <c r="A83" s="8">
        <v>8</v>
      </c>
      <c r="B83" s="5" t="s">
        <v>36</v>
      </c>
      <c r="C83" s="5" t="s">
        <v>37</v>
      </c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</row>
    <row r="84" spans="1:17" s="1" customFormat="1" ht="15" thickBot="1">
      <c r="A84" s="9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</row>
    <row r="85" spans="1:17" s="1" customFormat="1" ht="15" thickBot="1">
      <c r="A85" s="10" t="s">
        <v>3</v>
      </c>
      <c r="B85" s="4" t="s">
        <v>11</v>
      </c>
      <c r="C85" s="4" t="s">
        <v>39</v>
      </c>
      <c r="D85" s="4" t="s">
        <v>40</v>
      </c>
      <c r="E85" s="4" t="s">
        <v>12</v>
      </c>
      <c r="F85" s="4" t="s">
        <v>13</v>
      </c>
      <c r="G85" s="4" t="s">
        <v>14</v>
      </c>
      <c r="H85" s="4" t="s">
        <v>15</v>
      </c>
      <c r="I85" s="4" t="s">
        <v>16</v>
      </c>
      <c r="J85" s="4" t="s">
        <v>17</v>
      </c>
      <c r="K85" s="4" t="s">
        <v>18</v>
      </c>
      <c r="L85" s="4" t="s">
        <v>19</v>
      </c>
      <c r="M85" s="4" t="s">
        <v>20</v>
      </c>
      <c r="N85" s="4" t="s">
        <v>21</v>
      </c>
      <c r="O85" s="4" t="s">
        <v>22</v>
      </c>
      <c r="P85" s="4" t="s">
        <v>23</v>
      </c>
      <c r="Q85" s="4" t="s">
        <v>24</v>
      </c>
    </row>
    <row r="86" spans="1:17" s="1" customFormat="1" ht="15" thickBot="1">
      <c r="A86" s="8"/>
      <c r="B86" s="5">
        <v>8</v>
      </c>
      <c r="C86" s="5" t="s">
        <v>25</v>
      </c>
      <c r="D86" s="5">
        <v>4</v>
      </c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</row>
    <row r="87" spans="1:17" s="1" customFormat="1" ht="15" thickBot="1">
      <c r="A87" s="8"/>
      <c r="B87" s="5"/>
      <c r="C87" s="5"/>
      <c r="D87" s="5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</row>
    <row r="88" spans="1:17" s="1" customFormat="1" ht="15" thickBot="1">
      <c r="A88" s="8"/>
      <c r="B88" s="5"/>
      <c r="C88" s="5"/>
      <c r="D88" s="5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</row>
    <row r="89" spans="1:17" s="1" customFormat="1" ht="15" thickBot="1">
      <c r="A89" s="8"/>
      <c r="B89" s="5"/>
      <c r="C89" s="5"/>
      <c r="D89" s="5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</row>
    <row r="90" spans="1:17" s="1" customFormat="1" ht="14.25">
      <c r="A90" s="12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</row>
    <row r="91" spans="1:17" s="1" customFormat="1" ht="14.25">
      <c r="A91" s="9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</row>
    <row r="92" spans="1:17" s="1" customFormat="1" ht="17.25">
      <c r="A92" s="29" t="s">
        <v>43</v>
      </c>
      <c r="B92" s="30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</row>
    <row r="93" spans="1:17" s="1" customFormat="1" ht="14.25">
      <c r="A93" s="9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</row>
    <row r="94" spans="1:17" s="1" customFormat="1" ht="15" thickBot="1">
      <c r="A94" s="9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</row>
    <row r="95" spans="1:17" s="1" customFormat="1" ht="15" thickBot="1">
      <c r="A95" s="10" t="s">
        <v>11</v>
      </c>
      <c r="B95" s="4" t="s">
        <v>41</v>
      </c>
      <c r="C95" s="4" t="s">
        <v>8</v>
      </c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</row>
    <row r="96" spans="1:17" s="1" customFormat="1" ht="15" thickBot="1">
      <c r="A96" s="8"/>
      <c r="B96" s="5"/>
      <c r="C96" s="5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</row>
    <row r="97" spans="1:17" s="1" customFormat="1" ht="15" thickBot="1">
      <c r="A97" s="9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</row>
    <row r="98" spans="1:17" s="1" customFormat="1" ht="15" thickBot="1">
      <c r="A98" s="10" t="s">
        <v>3</v>
      </c>
      <c r="B98" s="4" t="s">
        <v>11</v>
      </c>
      <c r="C98" s="4" t="s">
        <v>39</v>
      </c>
      <c r="D98" s="4" t="s">
        <v>40</v>
      </c>
      <c r="E98" s="4" t="s">
        <v>12</v>
      </c>
      <c r="F98" s="4" t="s">
        <v>13</v>
      </c>
      <c r="G98" s="4" t="s">
        <v>14</v>
      </c>
      <c r="H98" s="4" t="s">
        <v>15</v>
      </c>
      <c r="I98" s="4" t="s">
        <v>16</v>
      </c>
      <c r="J98" s="4" t="s">
        <v>17</v>
      </c>
      <c r="K98" s="4" t="s">
        <v>18</v>
      </c>
      <c r="L98" s="4" t="s">
        <v>19</v>
      </c>
      <c r="M98" s="4" t="s">
        <v>20</v>
      </c>
      <c r="N98" s="4" t="s">
        <v>21</v>
      </c>
      <c r="O98" s="4" t="s">
        <v>22</v>
      </c>
      <c r="P98" s="4" t="s">
        <v>23</v>
      </c>
      <c r="Q98" s="4" t="s">
        <v>24</v>
      </c>
    </row>
    <row r="99" spans="1:17" s="1" customFormat="1" ht="15" thickBot="1">
      <c r="A99" s="8"/>
      <c r="B99" s="5"/>
      <c r="C99" s="5"/>
      <c r="D99" s="5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</row>
    <row r="100" spans="1:17" s="1" customFormat="1" ht="15" thickBot="1">
      <c r="A100" s="8"/>
      <c r="B100" s="5"/>
      <c r="C100" s="5"/>
      <c r="D100" s="5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</row>
    <row r="101" spans="1:17" s="1" customFormat="1" ht="15" thickBot="1">
      <c r="A101" s="8"/>
      <c r="B101" s="5"/>
      <c r="C101" s="5"/>
      <c r="D101" s="5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</row>
    <row r="102" spans="1:17" s="1" customFormat="1" ht="15" thickBot="1">
      <c r="A102" s="8"/>
      <c r="B102" s="5"/>
      <c r="C102" s="5"/>
      <c r="D102" s="5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 spans="1:17" s="1" customFormat="1" ht="15" thickBot="1">
      <c r="A103" s="9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</row>
    <row r="104" spans="1:17" s="1" customFormat="1" ht="15" thickBot="1">
      <c r="A104" s="10" t="s">
        <v>11</v>
      </c>
      <c r="B104" s="4" t="s">
        <v>41</v>
      </c>
      <c r="C104" s="4" t="s">
        <v>8</v>
      </c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</row>
    <row r="105" spans="1:17" s="1" customFormat="1" ht="15" thickBot="1">
      <c r="A105" s="8"/>
      <c r="B105" s="5"/>
      <c r="C105" s="5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</row>
    <row r="106" spans="1:17" s="1" customFormat="1" ht="15" thickBot="1">
      <c r="A106" s="9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</row>
    <row r="107" spans="1:17" s="1" customFormat="1" ht="15" thickBot="1">
      <c r="A107" s="10" t="s">
        <v>3</v>
      </c>
      <c r="B107" s="4" t="s">
        <v>11</v>
      </c>
      <c r="C107" s="4" t="s">
        <v>39</v>
      </c>
      <c r="D107" s="4" t="s">
        <v>40</v>
      </c>
      <c r="E107" s="4" t="s">
        <v>12</v>
      </c>
      <c r="F107" s="4" t="s">
        <v>13</v>
      </c>
      <c r="G107" s="4" t="s">
        <v>14</v>
      </c>
      <c r="H107" s="4" t="s">
        <v>15</v>
      </c>
      <c r="I107" s="4" t="s">
        <v>16</v>
      </c>
      <c r="J107" s="4" t="s">
        <v>17</v>
      </c>
      <c r="K107" s="4" t="s">
        <v>18</v>
      </c>
      <c r="L107" s="4" t="s">
        <v>19</v>
      </c>
      <c r="M107" s="4" t="s">
        <v>20</v>
      </c>
      <c r="N107" s="4" t="s">
        <v>21</v>
      </c>
      <c r="O107" s="4" t="s">
        <v>22</v>
      </c>
      <c r="P107" s="4" t="s">
        <v>23</v>
      </c>
      <c r="Q107" s="4" t="s">
        <v>24</v>
      </c>
    </row>
    <row r="108" spans="1:17" s="1" customFormat="1" ht="15" thickBot="1">
      <c r="A108" s="8"/>
      <c r="B108" s="5"/>
      <c r="C108" s="5"/>
      <c r="D108" s="5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 spans="1:17" s="1" customFormat="1" ht="15" thickBot="1">
      <c r="A109" s="8"/>
      <c r="B109" s="5"/>
      <c r="C109" s="5"/>
      <c r="D109" s="5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</row>
    <row r="110" spans="1:17" s="1" customFormat="1" ht="15" thickBot="1">
      <c r="A110" s="8"/>
      <c r="B110" s="5"/>
      <c r="C110" s="5"/>
      <c r="D110" s="5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 spans="1:17" s="1" customFormat="1" ht="15" thickBot="1">
      <c r="A111" s="8"/>
      <c r="B111" s="5"/>
      <c r="C111" s="5"/>
      <c r="D111" s="5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 spans="1:17" s="1" customFormat="1" ht="15" thickBot="1">
      <c r="A112" s="9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</row>
    <row r="113" spans="1:17" s="1" customFormat="1" ht="15" thickBot="1">
      <c r="A113" s="10" t="s">
        <v>11</v>
      </c>
      <c r="B113" s="4" t="s">
        <v>41</v>
      </c>
      <c r="C113" s="4" t="s">
        <v>8</v>
      </c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</row>
    <row r="114" spans="1:17" s="1" customFormat="1" ht="15" thickBot="1">
      <c r="A114" s="8"/>
      <c r="B114" s="5"/>
      <c r="C114" s="5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</row>
    <row r="115" spans="1:17" s="1" customFormat="1" ht="15" thickBot="1">
      <c r="A115" s="9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</row>
    <row r="116" spans="1:17" s="1" customFormat="1" ht="15" thickBot="1">
      <c r="A116" s="10" t="s">
        <v>3</v>
      </c>
      <c r="B116" s="4" t="s">
        <v>11</v>
      </c>
      <c r="C116" s="4" t="s">
        <v>39</v>
      </c>
      <c r="D116" s="4" t="s">
        <v>40</v>
      </c>
      <c r="E116" s="4" t="s">
        <v>12</v>
      </c>
      <c r="F116" s="4" t="s">
        <v>13</v>
      </c>
      <c r="G116" s="4" t="s">
        <v>14</v>
      </c>
      <c r="H116" s="4" t="s">
        <v>15</v>
      </c>
      <c r="I116" s="4" t="s">
        <v>16</v>
      </c>
      <c r="J116" s="4" t="s">
        <v>17</v>
      </c>
      <c r="K116" s="4" t="s">
        <v>18</v>
      </c>
      <c r="L116" s="4" t="s">
        <v>19</v>
      </c>
      <c r="M116" s="4" t="s">
        <v>20</v>
      </c>
      <c r="N116" s="4" t="s">
        <v>21</v>
      </c>
      <c r="O116" s="4" t="s">
        <v>22</v>
      </c>
      <c r="P116" s="4" t="s">
        <v>23</v>
      </c>
      <c r="Q116" s="4" t="s">
        <v>24</v>
      </c>
    </row>
    <row r="117" spans="1:17" s="1" customFormat="1" ht="15" thickBot="1">
      <c r="A117" s="8"/>
      <c r="B117" s="5"/>
      <c r="C117" s="5"/>
      <c r="D117" s="5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1:17" s="1" customFormat="1" ht="15" thickBot="1">
      <c r="A118" s="8"/>
      <c r="B118" s="5"/>
      <c r="C118" s="5"/>
      <c r="D118" s="5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</row>
    <row r="119" spans="1:17" s="1" customFormat="1" ht="15" thickBot="1">
      <c r="A119" s="8"/>
      <c r="B119" s="5"/>
      <c r="C119" s="5"/>
      <c r="D119" s="5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</row>
    <row r="120" spans="1:17" s="1" customFormat="1" ht="15" thickBot="1">
      <c r="A120" s="8"/>
      <c r="B120" s="5"/>
      <c r="C120" s="5"/>
      <c r="D120" s="5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 spans="1:17" s="1" customFormat="1" ht="15" thickBot="1">
      <c r="A121" s="9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</row>
    <row r="122" spans="1:17" s="1" customFormat="1" ht="15" thickBot="1">
      <c r="A122" s="10" t="s">
        <v>11</v>
      </c>
      <c r="B122" s="4" t="s">
        <v>41</v>
      </c>
      <c r="C122" s="4" t="s">
        <v>8</v>
      </c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</row>
    <row r="123" spans="1:17" s="1" customFormat="1" ht="15" thickBot="1">
      <c r="A123" s="8"/>
      <c r="B123" s="5"/>
      <c r="C123" s="5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</row>
    <row r="124" spans="1:17" s="1" customFormat="1" ht="15" thickBot="1">
      <c r="A124" s="9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</row>
    <row r="125" spans="1:17" s="1" customFormat="1" ht="15" thickBot="1">
      <c r="A125" s="10" t="s">
        <v>3</v>
      </c>
      <c r="B125" s="4" t="s">
        <v>11</v>
      </c>
      <c r="C125" s="4" t="s">
        <v>39</v>
      </c>
      <c r="D125" s="4" t="s">
        <v>40</v>
      </c>
      <c r="E125" s="4" t="s">
        <v>12</v>
      </c>
      <c r="F125" s="4" t="s">
        <v>13</v>
      </c>
      <c r="G125" s="4" t="s">
        <v>14</v>
      </c>
      <c r="H125" s="4" t="s">
        <v>15</v>
      </c>
      <c r="I125" s="4" t="s">
        <v>16</v>
      </c>
      <c r="J125" s="4" t="s">
        <v>17</v>
      </c>
      <c r="K125" s="4" t="s">
        <v>18</v>
      </c>
      <c r="L125" s="4" t="s">
        <v>19</v>
      </c>
      <c r="M125" s="4" t="s">
        <v>20</v>
      </c>
      <c r="N125" s="4" t="s">
        <v>21</v>
      </c>
      <c r="O125" s="4" t="s">
        <v>22</v>
      </c>
      <c r="P125" s="4" t="s">
        <v>23</v>
      </c>
      <c r="Q125" s="4" t="s">
        <v>24</v>
      </c>
    </row>
    <row r="126" spans="1:17" s="1" customFormat="1" ht="15" thickBot="1">
      <c r="A126" s="8"/>
      <c r="B126" s="5"/>
      <c r="C126" s="5"/>
      <c r="D126" s="5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</row>
    <row r="127" spans="1:17" s="1" customFormat="1" ht="15" thickBot="1">
      <c r="A127" s="8"/>
      <c r="B127" s="5"/>
      <c r="C127" s="5"/>
      <c r="D127" s="5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</row>
    <row r="128" spans="1:17" s="1" customFormat="1" ht="15" thickBot="1">
      <c r="A128" s="8"/>
      <c r="B128" s="5"/>
      <c r="C128" s="5"/>
      <c r="D128" s="5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</row>
    <row r="129" spans="1:17" s="1" customFormat="1" ht="15" thickBot="1">
      <c r="A129" s="8"/>
      <c r="B129" s="5"/>
      <c r="C129" s="5"/>
      <c r="D129" s="5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</row>
    <row r="130" spans="1:17" s="1" customFormat="1" ht="15" thickBot="1">
      <c r="A130" s="9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</row>
    <row r="131" spans="1:17" s="1" customFormat="1" ht="15" thickBot="1">
      <c r="A131" s="10" t="s">
        <v>11</v>
      </c>
      <c r="B131" s="4" t="s">
        <v>41</v>
      </c>
      <c r="C131" s="4" t="s">
        <v>8</v>
      </c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</row>
    <row r="132" spans="1:17" s="1" customFormat="1" ht="15" thickBot="1">
      <c r="A132" s="8"/>
      <c r="B132" s="5"/>
      <c r="C132" s="5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</row>
    <row r="133" spans="1:17" s="1" customFormat="1" ht="15" thickBot="1">
      <c r="A133" s="9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</row>
    <row r="134" spans="1:17" s="1" customFormat="1" ht="15" thickBot="1">
      <c r="A134" s="10" t="s">
        <v>3</v>
      </c>
      <c r="B134" s="4" t="s">
        <v>11</v>
      </c>
      <c r="C134" s="4" t="s">
        <v>39</v>
      </c>
      <c r="D134" s="4" t="s">
        <v>40</v>
      </c>
      <c r="E134" s="4" t="s">
        <v>12</v>
      </c>
      <c r="F134" s="4" t="s">
        <v>13</v>
      </c>
      <c r="G134" s="4" t="s">
        <v>14</v>
      </c>
      <c r="H134" s="4" t="s">
        <v>15</v>
      </c>
      <c r="I134" s="4" t="s">
        <v>16</v>
      </c>
      <c r="J134" s="4" t="s">
        <v>17</v>
      </c>
      <c r="K134" s="4" t="s">
        <v>18</v>
      </c>
      <c r="L134" s="4" t="s">
        <v>19</v>
      </c>
      <c r="M134" s="4" t="s">
        <v>20</v>
      </c>
      <c r="N134" s="4" t="s">
        <v>21</v>
      </c>
      <c r="O134" s="4" t="s">
        <v>22</v>
      </c>
      <c r="P134" s="4" t="s">
        <v>23</v>
      </c>
      <c r="Q134" s="4" t="s">
        <v>24</v>
      </c>
    </row>
    <row r="135" spans="1:17" s="1" customFormat="1" ht="15" thickBot="1">
      <c r="A135" s="8"/>
      <c r="B135" s="5"/>
      <c r="C135" s="5"/>
      <c r="D135" s="5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</row>
    <row r="136" spans="1:17" s="1" customFormat="1" ht="15" thickBot="1">
      <c r="A136" s="8"/>
      <c r="B136" s="5"/>
      <c r="C136" s="5"/>
      <c r="D136" s="5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</row>
    <row r="137" spans="1:17" s="1" customFormat="1" ht="15" thickBot="1">
      <c r="A137" s="8"/>
      <c r="B137" s="5"/>
      <c r="C137" s="5"/>
      <c r="D137" s="5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</row>
    <row r="138" spans="1:17" s="1" customFormat="1" ht="15" thickBot="1">
      <c r="A138" s="8"/>
      <c r="B138" s="5"/>
      <c r="C138" s="5"/>
      <c r="D138" s="5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</row>
    <row r="139" spans="1:17" s="1" customFormat="1" ht="15" thickBot="1">
      <c r="A139" s="9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</row>
    <row r="140" spans="1:17" s="1" customFormat="1" ht="15" thickBot="1">
      <c r="A140" s="10" t="s">
        <v>11</v>
      </c>
      <c r="B140" s="4" t="s">
        <v>41</v>
      </c>
      <c r="C140" s="4" t="s">
        <v>8</v>
      </c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</row>
    <row r="141" spans="1:17" s="1" customFormat="1" ht="15" thickBot="1">
      <c r="A141" s="8"/>
      <c r="B141" s="5"/>
      <c r="C141" s="5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</row>
    <row r="142" spans="1:17" s="1" customFormat="1" ht="15" thickBot="1">
      <c r="A142" s="9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</row>
    <row r="143" spans="1:17" s="1" customFormat="1" ht="15" thickBot="1">
      <c r="A143" s="10" t="s">
        <v>3</v>
      </c>
      <c r="B143" s="4" t="s">
        <v>11</v>
      </c>
      <c r="C143" s="4" t="s">
        <v>39</v>
      </c>
      <c r="D143" s="4" t="s">
        <v>40</v>
      </c>
      <c r="E143" s="4" t="s">
        <v>12</v>
      </c>
      <c r="F143" s="4" t="s">
        <v>13</v>
      </c>
      <c r="G143" s="4" t="s">
        <v>14</v>
      </c>
      <c r="H143" s="4" t="s">
        <v>15</v>
      </c>
      <c r="I143" s="4" t="s">
        <v>16</v>
      </c>
      <c r="J143" s="4" t="s">
        <v>17</v>
      </c>
      <c r="K143" s="4" t="s">
        <v>18</v>
      </c>
      <c r="L143" s="4" t="s">
        <v>19</v>
      </c>
      <c r="M143" s="4" t="s">
        <v>20</v>
      </c>
      <c r="N143" s="4" t="s">
        <v>21</v>
      </c>
      <c r="O143" s="4" t="s">
        <v>22</v>
      </c>
      <c r="P143" s="4" t="s">
        <v>23</v>
      </c>
      <c r="Q143" s="4" t="s">
        <v>24</v>
      </c>
    </row>
    <row r="144" spans="1:17" s="1" customFormat="1" ht="15" thickBot="1">
      <c r="A144" s="8"/>
      <c r="B144" s="5"/>
      <c r="C144" s="5"/>
      <c r="D144" s="5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</row>
    <row r="145" spans="1:17" s="1" customFormat="1" ht="15" thickBot="1">
      <c r="A145" s="8"/>
      <c r="B145" s="5"/>
      <c r="C145" s="5"/>
      <c r="D145" s="5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</row>
    <row r="146" spans="1:17" s="1" customFormat="1" ht="15" thickBot="1">
      <c r="A146" s="8"/>
      <c r="B146" s="5"/>
      <c r="C146" s="5"/>
      <c r="D146" s="5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</row>
    <row r="147" spans="1:17" s="1" customFormat="1" ht="15" thickBot="1">
      <c r="A147" s="8"/>
      <c r="B147" s="5"/>
      <c r="C147" s="5"/>
      <c r="D147" s="5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</row>
    <row r="148" spans="1:17" s="1" customFormat="1" ht="15" thickBot="1">
      <c r="A148" s="9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</row>
    <row r="149" spans="1:17" s="1" customFormat="1" ht="15" thickBot="1">
      <c r="A149" s="10" t="s">
        <v>11</v>
      </c>
      <c r="B149" s="4" t="s">
        <v>41</v>
      </c>
      <c r="C149" s="4" t="s">
        <v>8</v>
      </c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</row>
    <row r="150" spans="1:17" s="1" customFormat="1" ht="15" thickBot="1">
      <c r="A150" s="8"/>
      <c r="B150" s="5"/>
      <c r="C150" s="5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</row>
    <row r="151" spans="1:17" s="1" customFormat="1" ht="15" thickBot="1">
      <c r="A151" s="9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</row>
    <row r="152" spans="1:17" s="1" customFormat="1" ht="15" thickBot="1">
      <c r="A152" s="10" t="s">
        <v>3</v>
      </c>
      <c r="B152" s="4" t="s">
        <v>11</v>
      </c>
      <c r="C152" s="4" t="s">
        <v>39</v>
      </c>
      <c r="D152" s="4" t="s">
        <v>40</v>
      </c>
      <c r="E152" s="4" t="s">
        <v>12</v>
      </c>
      <c r="F152" s="4" t="s">
        <v>13</v>
      </c>
      <c r="G152" s="4" t="s">
        <v>14</v>
      </c>
      <c r="H152" s="4" t="s">
        <v>15</v>
      </c>
      <c r="I152" s="4" t="s">
        <v>16</v>
      </c>
      <c r="J152" s="4" t="s">
        <v>17</v>
      </c>
      <c r="K152" s="4" t="s">
        <v>18</v>
      </c>
      <c r="L152" s="4" t="s">
        <v>19</v>
      </c>
      <c r="M152" s="4" t="s">
        <v>20</v>
      </c>
      <c r="N152" s="4" t="s">
        <v>21</v>
      </c>
      <c r="O152" s="4" t="s">
        <v>22</v>
      </c>
      <c r="P152" s="4" t="s">
        <v>23</v>
      </c>
      <c r="Q152" s="4" t="s">
        <v>24</v>
      </c>
    </row>
    <row r="153" spans="1:17" s="1" customFormat="1" ht="15" thickBot="1">
      <c r="A153" s="8"/>
      <c r="B153" s="5"/>
      <c r="C153" s="5"/>
      <c r="D153" s="5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</row>
    <row r="154" spans="1:17" s="1" customFormat="1" ht="15" thickBot="1">
      <c r="A154" s="8"/>
      <c r="B154" s="5"/>
      <c r="C154" s="5"/>
      <c r="D154" s="5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</row>
    <row r="155" spans="1:17" s="1" customFormat="1" ht="15" thickBot="1">
      <c r="A155" s="8"/>
      <c r="B155" s="5"/>
      <c r="C155" s="5"/>
      <c r="D155" s="5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</row>
    <row r="156" spans="1:17" s="1" customFormat="1" ht="15" thickBot="1">
      <c r="A156" s="8"/>
      <c r="B156" s="5"/>
      <c r="C156" s="5"/>
      <c r="D156" s="5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</row>
    <row r="157" spans="1:17" s="1" customFormat="1" ht="15" thickBot="1">
      <c r="A157" s="9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</row>
    <row r="158" spans="1:17" s="1" customFormat="1" ht="15" thickBot="1">
      <c r="A158" s="10" t="s">
        <v>11</v>
      </c>
      <c r="B158" s="4" t="s">
        <v>41</v>
      </c>
      <c r="C158" s="4" t="s">
        <v>8</v>
      </c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</row>
    <row r="159" spans="1:17" s="1" customFormat="1" ht="15" thickBot="1">
      <c r="A159" s="8"/>
      <c r="B159" s="5"/>
      <c r="C159" s="5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</row>
    <row r="160" spans="1:17" s="1" customFormat="1" ht="15" thickBot="1">
      <c r="A160" s="9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</row>
    <row r="161" spans="1:17" s="1" customFormat="1" ht="15" thickBot="1">
      <c r="A161" s="10" t="s">
        <v>3</v>
      </c>
      <c r="B161" s="4" t="s">
        <v>11</v>
      </c>
      <c r="C161" s="4" t="s">
        <v>39</v>
      </c>
      <c r="D161" s="4" t="s">
        <v>40</v>
      </c>
      <c r="E161" s="4" t="s">
        <v>12</v>
      </c>
      <c r="F161" s="4" t="s">
        <v>13</v>
      </c>
      <c r="G161" s="4" t="s">
        <v>14</v>
      </c>
      <c r="H161" s="4" t="s">
        <v>15</v>
      </c>
      <c r="I161" s="4" t="s">
        <v>16</v>
      </c>
      <c r="J161" s="4" t="s">
        <v>17</v>
      </c>
      <c r="K161" s="4" t="s">
        <v>18</v>
      </c>
      <c r="L161" s="4" t="s">
        <v>19</v>
      </c>
      <c r="M161" s="4" t="s">
        <v>20</v>
      </c>
      <c r="N161" s="4" t="s">
        <v>21</v>
      </c>
      <c r="O161" s="4" t="s">
        <v>22</v>
      </c>
      <c r="P161" s="4" t="s">
        <v>23</v>
      </c>
      <c r="Q161" s="4" t="s">
        <v>24</v>
      </c>
    </row>
    <row r="162" spans="1:17" s="1" customFormat="1" ht="15" thickBot="1">
      <c r="A162" s="8"/>
      <c r="B162" s="5"/>
      <c r="C162" s="5"/>
      <c r="D162" s="5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</row>
    <row r="163" spans="1:17" s="1" customFormat="1" ht="15" thickBot="1">
      <c r="A163" s="8"/>
      <c r="B163" s="5"/>
      <c r="C163" s="5"/>
      <c r="D163" s="5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</row>
    <row r="164" spans="1:17" s="1" customFormat="1" ht="15" thickBot="1">
      <c r="A164" s="8"/>
      <c r="B164" s="5"/>
      <c r="C164" s="5"/>
      <c r="D164" s="5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</row>
    <row r="165" spans="1:17" ht="14.25" thickBot="1">
      <c r="A165" s="17"/>
      <c r="B165" s="18"/>
      <c r="C165" s="18"/>
      <c r="D165" s="18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</row>
  </sheetData>
  <sheetProtection/>
  <mergeCells count="6">
    <mergeCell ref="A1:B1"/>
    <mergeCell ref="A2:B2"/>
    <mergeCell ref="A4:B4"/>
    <mergeCell ref="A12:B12"/>
    <mergeCell ref="A16:B16"/>
    <mergeCell ref="A92:B9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65"/>
  <sheetViews>
    <sheetView zoomScalePageLayoutView="0" workbookViewId="0" topLeftCell="A5">
      <selection activeCell="A12" sqref="A12:B12"/>
    </sheetView>
  </sheetViews>
  <sheetFormatPr defaultColWidth="9.140625" defaultRowHeight="15"/>
  <cols>
    <col min="1" max="1" width="18.7109375" style="3" customWidth="1"/>
    <col min="2" max="2" width="65.7109375" style="2" customWidth="1"/>
    <col min="3" max="3" width="19.7109375" style="2" customWidth="1"/>
    <col min="4" max="4" width="18.7109375" style="2" customWidth="1"/>
    <col min="5" max="17" width="11.7109375" style="2" customWidth="1"/>
  </cols>
  <sheetData>
    <row r="1" spans="1:17" s="1" customFormat="1" ht="17.25">
      <c r="A1" s="29" t="s">
        <v>45</v>
      </c>
      <c r="B1" s="30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1" customFormat="1" ht="17.25">
      <c r="A2" s="29" t="s">
        <v>44</v>
      </c>
      <c r="B2" s="30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1" customFormat="1" ht="14.25">
      <c r="A3" s="9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s="1" customFormat="1" ht="17.25">
      <c r="A4" s="29" t="s">
        <v>0</v>
      </c>
      <c r="B4" s="30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s="1" customFormat="1" ht="15" thickBot="1">
      <c r="A5" s="9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s="1" customFormat="1" ht="15" thickBot="1">
      <c r="A6" s="10" t="s">
        <v>1</v>
      </c>
      <c r="B6" s="5" t="s">
        <v>48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s="1" customFormat="1" ht="15" thickBot="1">
      <c r="A7" s="10" t="s">
        <v>2</v>
      </c>
      <c r="B7" s="5" t="s">
        <v>52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s="1" customFormat="1" ht="15" thickBot="1">
      <c r="A8" s="9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6"/>
    </row>
    <row r="9" spans="1:17" s="1" customFormat="1" ht="15" thickBot="1">
      <c r="A9" s="10" t="s">
        <v>3</v>
      </c>
      <c r="B9" s="4" t="s">
        <v>4</v>
      </c>
      <c r="C9" s="4" t="s">
        <v>5</v>
      </c>
      <c r="D9" s="4" t="s">
        <v>6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6"/>
    </row>
    <row r="10" spans="1:17" s="1" customFormat="1" ht="15" thickBot="1">
      <c r="A10" s="8">
        <v>40357</v>
      </c>
      <c r="B10" s="5" t="s">
        <v>77</v>
      </c>
      <c r="C10" s="5" t="s">
        <v>78</v>
      </c>
      <c r="D10" s="11">
        <v>548.88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6"/>
      <c r="P10" s="6"/>
      <c r="Q10" s="6"/>
    </row>
    <row r="11" spans="1:17" s="1" customFormat="1" ht="15" thickBot="1">
      <c r="A11" s="9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s="1" customFormat="1" ht="15" thickBot="1">
      <c r="A12" s="31" t="s">
        <v>7</v>
      </c>
      <c r="B12" s="32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s="1" customFormat="1" ht="15" thickBot="1">
      <c r="A13" s="8" t="s">
        <v>38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s="1" customFormat="1" ht="14.25">
      <c r="A14" s="12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s="1" customFormat="1" ht="14.25">
      <c r="A15" s="9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s="1" customFormat="1" ht="17.25">
      <c r="A16" s="29" t="s">
        <v>42</v>
      </c>
      <c r="B16" s="3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s="1" customFormat="1" ht="17.25">
      <c r="A17" s="21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s="1" customFormat="1" ht="15" thickBot="1">
      <c r="A18" s="9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s="1" customFormat="1" ht="15" thickBot="1">
      <c r="A19" s="10" t="s">
        <v>11</v>
      </c>
      <c r="B19" s="4" t="s">
        <v>41</v>
      </c>
      <c r="C19" s="4" t="s">
        <v>8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s="1" customFormat="1" ht="15" thickBot="1">
      <c r="A20" s="8">
        <v>1</v>
      </c>
      <c r="B20" s="5" t="s">
        <v>9</v>
      </c>
      <c r="C20" s="5" t="s">
        <v>10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s="1" customFormat="1" ht="15" thickBot="1">
      <c r="A21" s="9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s="1" customFormat="1" ht="15" thickBot="1">
      <c r="A22" s="10" t="s">
        <v>3</v>
      </c>
      <c r="B22" s="4" t="s">
        <v>11</v>
      </c>
      <c r="C22" s="4" t="s">
        <v>39</v>
      </c>
      <c r="D22" s="4" t="s">
        <v>40</v>
      </c>
      <c r="E22" s="4" t="s">
        <v>12</v>
      </c>
      <c r="F22" s="4" t="s">
        <v>13</v>
      </c>
      <c r="G22" s="4" t="s">
        <v>14</v>
      </c>
      <c r="H22" s="4" t="s">
        <v>15</v>
      </c>
      <c r="I22" s="4" t="s">
        <v>16</v>
      </c>
      <c r="J22" s="4" t="s">
        <v>17</v>
      </c>
      <c r="K22" s="4" t="s">
        <v>18</v>
      </c>
      <c r="L22" s="4" t="s">
        <v>19</v>
      </c>
      <c r="M22" s="4" t="s">
        <v>20</v>
      </c>
      <c r="N22" s="4" t="s">
        <v>21</v>
      </c>
      <c r="O22" s="4" t="s">
        <v>22</v>
      </c>
      <c r="P22" s="4" t="s">
        <v>23</v>
      </c>
      <c r="Q22" s="4" t="s">
        <v>24</v>
      </c>
    </row>
    <row r="23" spans="1:17" s="1" customFormat="1" ht="15" thickBot="1">
      <c r="A23" s="8">
        <v>40357</v>
      </c>
      <c r="B23" s="5">
        <v>1</v>
      </c>
      <c r="C23" s="5" t="s">
        <v>25</v>
      </c>
      <c r="D23" s="5">
        <v>4</v>
      </c>
      <c r="E23" s="14">
        <v>9.5</v>
      </c>
      <c r="F23" s="14">
        <v>5.9</v>
      </c>
      <c r="G23" s="14">
        <v>8</v>
      </c>
      <c r="H23" s="14">
        <v>8.3</v>
      </c>
      <c r="I23" s="14">
        <v>2.1</v>
      </c>
      <c r="J23" s="14">
        <v>0.1</v>
      </c>
      <c r="K23" s="14">
        <v>0</v>
      </c>
      <c r="L23" s="14">
        <v>0</v>
      </c>
      <c r="M23" s="14">
        <v>0</v>
      </c>
      <c r="N23" s="14">
        <v>4.5</v>
      </c>
      <c r="O23" s="14">
        <v>7.2</v>
      </c>
      <c r="P23" s="14">
        <v>9.2</v>
      </c>
      <c r="Q23" s="14">
        <f>SUM(E23:P23)</f>
        <v>54.8</v>
      </c>
    </row>
    <row r="24" spans="1:17" s="1" customFormat="1" ht="15" thickBot="1">
      <c r="A24" s="8">
        <v>40357</v>
      </c>
      <c r="B24" s="5">
        <v>1</v>
      </c>
      <c r="C24" s="5" t="s">
        <v>26</v>
      </c>
      <c r="D24" s="5">
        <v>98</v>
      </c>
      <c r="E24" s="14">
        <v>30</v>
      </c>
      <c r="F24" s="14">
        <v>30</v>
      </c>
      <c r="G24" s="14">
        <v>30</v>
      </c>
      <c r="H24" s="14">
        <v>30</v>
      </c>
      <c r="I24" s="14">
        <v>30</v>
      </c>
      <c r="J24" s="14">
        <v>30</v>
      </c>
      <c r="K24" s="14">
        <v>30</v>
      </c>
      <c r="L24" s="14">
        <v>30</v>
      </c>
      <c r="M24" s="14">
        <v>30</v>
      </c>
      <c r="N24" s="14">
        <v>30</v>
      </c>
      <c r="O24" s="14">
        <v>30</v>
      </c>
      <c r="P24" s="14">
        <v>30</v>
      </c>
      <c r="Q24" s="14">
        <v>30</v>
      </c>
    </row>
    <row r="25" spans="1:17" s="1" customFormat="1" ht="15" thickBot="1">
      <c r="A25" s="8"/>
      <c r="B25" s="5"/>
      <c r="C25" s="5"/>
      <c r="D25" s="5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1:17" s="1" customFormat="1" ht="15" thickBot="1">
      <c r="A26" s="8"/>
      <c r="B26" s="5"/>
      <c r="C26" s="5"/>
      <c r="D26" s="5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1:17" s="1" customFormat="1" ht="15" thickBot="1">
      <c r="A27" s="9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s="1" customFormat="1" ht="15" thickBot="1">
      <c r="A28" s="10" t="s">
        <v>11</v>
      </c>
      <c r="B28" s="4" t="s">
        <v>41</v>
      </c>
      <c r="C28" s="4" t="s">
        <v>8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s="1" customFormat="1" ht="15" thickBot="1">
      <c r="A29" s="8">
        <v>2</v>
      </c>
      <c r="B29" s="5" t="s">
        <v>27</v>
      </c>
      <c r="C29" s="5" t="s">
        <v>46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s="1" customFormat="1" ht="15" thickBot="1">
      <c r="A30" s="9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s="1" customFormat="1" ht="15" thickBot="1">
      <c r="A31" s="10" t="s">
        <v>3</v>
      </c>
      <c r="B31" s="4" t="s">
        <v>11</v>
      </c>
      <c r="C31" s="4" t="s">
        <v>39</v>
      </c>
      <c r="D31" s="4" t="s">
        <v>40</v>
      </c>
      <c r="E31" s="4" t="s">
        <v>12</v>
      </c>
      <c r="F31" s="4" t="s">
        <v>13</v>
      </c>
      <c r="G31" s="4" t="s">
        <v>14</v>
      </c>
      <c r="H31" s="4" t="s">
        <v>15</v>
      </c>
      <c r="I31" s="4" t="s">
        <v>16</v>
      </c>
      <c r="J31" s="4" t="s">
        <v>17</v>
      </c>
      <c r="K31" s="4" t="s">
        <v>18</v>
      </c>
      <c r="L31" s="4" t="s">
        <v>19</v>
      </c>
      <c r="M31" s="4" t="s">
        <v>20</v>
      </c>
      <c r="N31" s="4" t="s">
        <v>21</v>
      </c>
      <c r="O31" s="4" t="s">
        <v>22</v>
      </c>
      <c r="P31" s="4" t="s">
        <v>23</v>
      </c>
      <c r="Q31" s="4" t="s">
        <v>24</v>
      </c>
    </row>
    <row r="32" spans="1:17" s="1" customFormat="1" ht="15.75" thickBot="1">
      <c r="A32" s="8">
        <v>40357</v>
      </c>
      <c r="B32" s="5">
        <v>2</v>
      </c>
      <c r="C32" s="5" t="s">
        <v>47</v>
      </c>
      <c r="D32" s="5">
        <v>5</v>
      </c>
      <c r="E32" s="26">
        <f>58/30</f>
        <v>1.9333333333333333</v>
      </c>
      <c r="F32" s="26">
        <f>30/30</f>
        <v>1</v>
      </c>
      <c r="G32" s="26">
        <f>47/30</f>
        <v>1.5666666666666667</v>
      </c>
      <c r="H32" s="26">
        <f>44/30</f>
        <v>1.4666666666666666</v>
      </c>
      <c r="I32" s="26">
        <f>20/30</f>
        <v>0.6666666666666666</v>
      </c>
      <c r="J32" s="26">
        <f>1/30</f>
        <v>0.03333333333333333</v>
      </c>
      <c r="K32" s="26">
        <v>0</v>
      </c>
      <c r="L32" s="26">
        <v>0</v>
      </c>
      <c r="M32" s="26">
        <v>0</v>
      </c>
      <c r="N32" s="26">
        <f>35/30</f>
        <v>1.1666666666666667</v>
      </c>
      <c r="O32" s="26">
        <f>45/30</f>
        <v>1.5</v>
      </c>
      <c r="P32" s="26">
        <f>48/30</f>
        <v>1.6</v>
      </c>
      <c r="Q32" s="14">
        <f>SUM(E32:P32)</f>
        <v>10.933333333333334</v>
      </c>
    </row>
    <row r="33" spans="1:17" s="1" customFormat="1" ht="15" thickBot="1">
      <c r="A33" s="8">
        <v>40357</v>
      </c>
      <c r="B33" s="5">
        <v>2</v>
      </c>
      <c r="C33" s="5" t="s">
        <v>26</v>
      </c>
      <c r="D33" s="5">
        <v>98</v>
      </c>
      <c r="E33" s="14">
        <v>30</v>
      </c>
      <c r="F33" s="14">
        <v>30</v>
      </c>
      <c r="G33" s="14">
        <v>30</v>
      </c>
      <c r="H33" s="14">
        <v>30</v>
      </c>
      <c r="I33" s="14">
        <v>30</v>
      </c>
      <c r="J33" s="14">
        <v>30</v>
      </c>
      <c r="K33" s="14">
        <v>30</v>
      </c>
      <c r="L33" s="14">
        <v>30</v>
      </c>
      <c r="M33" s="14">
        <v>30</v>
      </c>
      <c r="N33" s="14">
        <v>30</v>
      </c>
      <c r="O33" s="14">
        <v>30</v>
      </c>
      <c r="P33" s="14">
        <v>30</v>
      </c>
      <c r="Q33" s="14">
        <v>30</v>
      </c>
    </row>
    <row r="34" spans="1:17" s="1" customFormat="1" ht="15" thickBot="1">
      <c r="A34" s="8"/>
      <c r="B34" s="5"/>
      <c r="C34" s="5"/>
      <c r="D34" s="5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spans="1:17" s="1" customFormat="1" ht="15" thickBot="1">
      <c r="A35" s="8"/>
      <c r="B35" s="5"/>
      <c r="C35" s="5"/>
      <c r="D35" s="5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1:17" s="1" customFormat="1" ht="15" thickBot="1">
      <c r="A36" s="9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s="1" customFormat="1" ht="15" thickBot="1">
      <c r="A37" s="10" t="s">
        <v>11</v>
      </c>
      <c r="B37" s="4" t="s">
        <v>41</v>
      </c>
      <c r="C37" s="4" t="s">
        <v>8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s="1" customFormat="1" ht="15" thickBot="1">
      <c r="A38" s="8">
        <v>3</v>
      </c>
      <c r="B38" s="5" t="s">
        <v>28</v>
      </c>
      <c r="C38" s="5" t="s">
        <v>29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s="1" customFormat="1" ht="15" thickBot="1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s="1" customFormat="1" ht="15" thickBot="1">
      <c r="A40" s="10" t="s">
        <v>3</v>
      </c>
      <c r="B40" s="4" t="s">
        <v>11</v>
      </c>
      <c r="C40" s="4" t="s">
        <v>39</v>
      </c>
      <c r="D40" s="4" t="s">
        <v>40</v>
      </c>
      <c r="E40" s="4" t="s">
        <v>12</v>
      </c>
      <c r="F40" s="4" t="s">
        <v>13</v>
      </c>
      <c r="G40" s="4" t="s">
        <v>14</v>
      </c>
      <c r="H40" s="4" t="s">
        <v>15</v>
      </c>
      <c r="I40" s="4" t="s">
        <v>16</v>
      </c>
      <c r="J40" s="4" t="s">
        <v>17</v>
      </c>
      <c r="K40" s="4" t="s">
        <v>18</v>
      </c>
      <c r="L40" s="4" t="s">
        <v>19</v>
      </c>
      <c r="M40" s="4" t="s">
        <v>20</v>
      </c>
      <c r="N40" s="4" t="s">
        <v>21</v>
      </c>
      <c r="O40" s="4" t="s">
        <v>22</v>
      </c>
      <c r="P40" s="4" t="s">
        <v>23</v>
      </c>
      <c r="Q40" s="4" t="s">
        <v>24</v>
      </c>
    </row>
    <row r="41" spans="1:17" s="1" customFormat="1" ht="15" thickBot="1">
      <c r="A41" s="8">
        <v>40357</v>
      </c>
      <c r="B41" s="5">
        <v>3</v>
      </c>
      <c r="C41" s="5" t="s">
        <v>30</v>
      </c>
      <c r="D41" s="5">
        <v>1</v>
      </c>
      <c r="E41" s="14">
        <v>15.6</v>
      </c>
      <c r="F41" s="14">
        <v>18.1</v>
      </c>
      <c r="G41" s="14">
        <v>23.1</v>
      </c>
      <c r="H41" s="14">
        <v>29.4</v>
      </c>
      <c r="I41" s="14">
        <v>35</v>
      </c>
      <c r="J41" s="14">
        <v>39.3</v>
      </c>
      <c r="K41" s="14">
        <v>41.6</v>
      </c>
      <c r="L41" s="14">
        <v>41.7</v>
      </c>
      <c r="M41" s="14">
        <v>38.6</v>
      </c>
      <c r="N41" s="14">
        <v>32.1</v>
      </c>
      <c r="O41" s="14">
        <v>22.8</v>
      </c>
      <c r="P41" s="14">
        <v>17.1</v>
      </c>
      <c r="Q41" s="14">
        <f>AVERAGE(E41:P41)</f>
        <v>29.533333333333342</v>
      </c>
    </row>
    <row r="42" spans="1:17" s="1" customFormat="1" ht="15" thickBot="1">
      <c r="A42" s="8">
        <v>40357</v>
      </c>
      <c r="B42" s="5">
        <v>3</v>
      </c>
      <c r="C42" s="5" t="s">
        <v>26</v>
      </c>
      <c r="D42" s="5">
        <v>98</v>
      </c>
      <c r="E42" s="14">
        <v>30</v>
      </c>
      <c r="F42" s="14">
        <v>30</v>
      </c>
      <c r="G42" s="14">
        <v>30</v>
      </c>
      <c r="H42" s="14">
        <v>30</v>
      </c>
      <c r="I42" s="14">
        <v>30</v>
      </c>
      <c r="J42" s="14">
        <v>30</v>
      </c>
      <c r="K42" s="14">
        <v>30</v>
      </c>
      <c r="L42" s="14">
        <v>30</v>
      </c>
      <c r="M42" s="14">
        <v>30</v>
      </c>
      <c r="N42" s="14">
        <v>30</v>
      </c>
      <c r="O42" s="14">
        <v>30</v>
      </c>
      <c r="P42" s="14">
        <v>30</v>
      </c>
      <c r="Q42" s="14">
        <v>30</v>
      </c>
    </row>
    <row r="43" spans="1:17" s="1" customFormat="1" ht="15" thickBot="1">
      <c r="A43" s="8"/>
      <c r="B43" s="5"/>
      <c r="C43" s="5"/>
      <c r="D43" s="5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1:17" s="1" customFormat="1" ht="15" thickBot="1">
      <c r="A44" s="8"/>
      <c r="B44" s="5"/>
      <c r="C44" s="5"/>
      <c r="D44" s="5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1:17" s="1" customFormat="1" ht="15" thickBot="1">
      <c r="A45" s="9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17" s="1" customFormat="1" ht="15" thickBot="1">
      <c r="A46" s="10" t="s">
        <v>11</v>
      </c>
      <c r="B46" s="4" t="s">
        <v>41</v>
      </c>
      <c r="C46" s="4" t="s">
        <v>8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 s="1" customFormat="1" ht="15" thickBot="1">
      <c r="A47" s="8">
        <v>4</v>
      </c>
      <c r="B47" s="5" t="s">
        <v>31</v>
      </c>
      <c r="C47" s="5" t="s">
        <v>29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7" s="1" customFormat="1" ht="15" thickBot="1">
      <c r="A48" s="9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1:17" s="1" customFormat="1" ht="15" thickBot="1">
      <c r="A49" s="10" t="s">
        <v>3</v>
      </c>
      <c r="B49" s="4" t="s">
        <v>11</v>
      </c>
      <c r="C49" s="4" t="s">
        <v>39</v>
      </c>
      <c r="D49" s="4" t="s">
        <v>40</v>
      </c>
      <c r="E49" s="4" t="s">
        <v>12</v>
      </c>
      <c r="F49" s="4" t="s">
        <v>13</v>
      </c>
      <c r="G49" s="4" t="s">
        <v>14</v>
      </c>
      <c r="H49" s="4" t="s">
        <v>15</v>
      </c>
      <c r="I49" s="4" t="s">
        <v>16</v>
      </c>
      <c r="J49" s="4" t="s">
        <v>17</v>
      </c>
      <c r="K49" s="4" t="s">
        <v>18</v>
      </c>
      <c r="L49" s="4" t="s">
        <v>19</v>
      </c>
      <c r="M49" s="4" t="s">
        <v>20</v>
      </c>
      <c r="N49" s="4" t="s">
        <v>21</v>
      </c>
      <c r="O49" s="4" t="s">
        <v>22</v>
      </c>
      <c r="P49" s="4" t="s">
        <v>23</v>
      </c>
      <c r="Q49" s="4" t="s">
        <v>24</v>
      </c>
    </row>
    <row r="50" spans="1:17" s="1" customFormat="1" ht="15" thickBot="1">
      <c r="A50" s="8">
        <v>40357</v>
      </c>
      <c r="B50" s="5">
        <v>4</v>
      </c>
      <c r="C50" s="5" t="s">
        <v>30</v>
      </c>
      <c r="D50" s="5">
        <v>1</v>
      </c>
      <c r="E50" s="14">
        <v>3.2</v>
      </c>
      <c r="F50" s="14">
        <v>4.8</v>
      </c>
      <c r="G50" s="14">
        <v>8.7</v>
      </c>
      <c r="H50" s="14">
        <v>14.5</v>
      </c>
      <c r="I50" s="14">
        <v>19.7</v>
      </c>
      <c r="J50" s="14">
        <v>23.1</v>
      </c>
      <c r="K50" s="14">
        <v>25.4</v>
      </c>
      <c r="L50" s="14">
        <v>25.4</v>
      </c>
      <c r="M50" s="14">
        <v>22</v>
      </c>
      <c r="N50" s="14">
        <v>16.8</v>
      </c>
      <c r="O50" s="14">
        <v>9.4</v>
      </c>
      <c r="P50" s="14">
        <v>4.8</v>
      </c>
      <c r="Q50" s="20">
        <f>AVERAGE(E50:P50)</f>
        <v>14.81666666666667</v>
      </c>
    </row>
    <row r="51" spans="1:17" s="1" customFormat="1" ht="15" thickBot="1">
      <c r="A51" s="8">
        <v>40357</v>
      </c>
      <c r="B51" s="5">
        <v>4</v>
      </c>
      <c r="C51" s="5" t="s">
        <v>26</v>
      </c>
      <c r="D51" s="5">
        <v>98</v>
      </c>
      <c r="E51" s="14">
        <v>30</v>
      </c>
      <c r="F51" s="14">
        <v>30</v>
      </c>
      <c r="G51" s="14">
        <v>30</v>
      </c>
      <c r="H51" s="14">
        <v>30</v>
      </c>
      <c r="I51" s="14">
        <v>30</v>
      </c>
      <c r="J51" s="14">
        <v>30</v>
      </c>
      <c r="K51" s="14">
        <v>30</v>
      </c>
      <c r="L51" s="14">
        <v>30</v>
      </c>
      <c r="M51" s="14">
        <v>30</v>
      </c>
      <c r="N51" s="14">
        <v>30</v>
      </c>
      <c r="O51" s="14">
        <v>30</v>
      </c>
      <c r="P51" s="14">
        <v>30</v>
      </c>
      <c r="Q51" s="14">
        <v>30</v>
      </c>
    </row>
    <row r="52" spans="1:17" s="1" customFormat="1" ht="15" thickBot="1">
      <c r="A52" s="8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s="1" customFormat="1" ht="15" thickBot="1">
      <c r="A53" s="8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17" s="1" customFormat="1" ht="15" thickBot="1">
      <c r="A54" s="9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1:17" s="1" customFormat="1" ht="15" thickBot="1">
      <c r="A55" s="10" t="s">
        <v>11</v>
      </c>
      <c r="B55" s="4" t="s">
        <v>41</v>
      </c>
      <c r="C55" s="4" t="s">
        <v>8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</row>
    <row r="56" spans="1:17" s="1" customFormat="1" ht="15" thickBot="1">
      <c r="A56" s="8">
        <v>5</v>
      </c>
      <c r="B56" s="5" t="s">
        <v>32</v>
      </c>
      <c r="C56" s="5" t="s">
        <v>29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1:17" s="1" customFormat="1" ht="15" thickBot="1">
      <c r="A57" s="9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</row>
    <row r="58" spans="1:17" s="1" customFormat="1" ht="15" thickBot="1">
      <c r="A58" s="10" t="s">
        <v>3</v>
      </c>
      <c r="B58" s="4" t="s">
        <v>11</v>
      </c>
      <c r="C58" s="4" t="s">
        <v>39</v>
      </c>
      <c r="D58" s="4" t="s">
        <v>40</v>
      </c>
      <c r="E58" s="4" t="s">
        <v>12</v>
      </c>
      <c r="F58" s="4" t="s">
        <v>13</v>
      </c>
      <c r="G58" s="4" t="s">
        <v>14</v>
      </c>
      <c r="H58" s="4" t="s">
        <v>15</v>
      </c>
      <c r="I58" s="4" t="s">
        <v>16</v>
      </c>
      <c r="J58" s="4" t="s">
        <v>17</v>
      </c>
      <c r="K58" s="4" t="s">
        <v>18</v>
      </c>
      <c r="L58" s="4" t="s">
        <v>19</v>
      </c>
      <c r="M58" s="4" t="s">
        <v>20</v>
      </c>
      <c r="N58" s="4" t="s">
        <v>21</v>
      </c>
      <c r="O58" s="4" t="s">
        <v>22</v>
      </c>
      <c r="P58" s="4" t="s">
        <v>23</v>
      </c>
      <c r="Q58" s="4" t="s">
        <v>24</v>
      </c>
    </row>
    <row r="59" spans="1:17" s="1" customFormat="1" ht="15" thickBot="1">
      <c r="A59" s="8">
        <v>40357</v>
      </c>
      <c r="B59" s="5">
        <v>5</v>
      </c>
      <c r="C59" s="5" t="s">
        <v>30</v>
      </c>
      <c r="D59" s="5">
        <v>1</v>
      </c>
      <c r="E59" s="14">
        <v>8.8</v>
      </c>
      <c r="F59" s="14">
        <v>11.2</v>
      </c>
      <c r="G59" s="14">
        <v>15.8</v>
      </c>
      <c r="H59" s="14">
        <v>21.8</v>
      </c>
      <c r="I59" s="14">
        <v>27.4</v>
      </c>
      <c r="J59" s="14">
        <v>31.6</v>
      </c>
      <c r="K59" s="14">
        <v>33.8</v>
      </c>
      <c r="L59" s="14">
        <v>33.9</v>
      </c>
      <c r="M59" s="14">
        <v>30.3</v>
      </c>
      <c r="N59" s="14">
        <v>24.1</v>
      </c>
      <c r="O59" s="14">
        <v>15.6</v>
      </c>
      <c r="P59" s="14">
        <v>10.4</v>
      </c>
      <c r="Q59" s="14">
        <f>AVERAGE(E59:P59)</f>
        <v>22.058333333333334</v>
      </c>
    </row>
    <row r="60" spans="1:17" s="1" customFormat="1" ht="15" thickBot="1">
      <c r="A60" s="8">
        <v>40357</v>
      </c>
      <c r="B60" s="5">
        <v>5</v>
      </c>
      <c r="C60" s="5" t="s">
        <v>26</v>
      </c>
      <c r="D60" s="5">
        <v>98</v>
      </c>
      <c r="E60" s="14">
        <v>30</v>
      </c>
      <c r="F60" s="14">
        <v>30</v>
      </c>
      <c r="G60" s="14">
        <v>30</v>
      </c>
      <c r="H60" s="14">
        <v>30</v>
      </c>
      <c r="I60" s="14">
        <v>30</v>
      </c>
      <c r="J60" s="14">
        <v>30</v>
      </c>
      <c r="K60" s="14">
        <v>30</v>
      </c>
      <c r="L60" s="14">
        <v>30</v>
      </c>
      <c r="M60" s="14">
        <v>30</v>
      </c>
      <c r="N60" s="14">
        <v>30</v>
      </c>
      <c r="O60" s="14">
        <v>30</v>
      </c>
      <c r="P60" s="14">
        <v>30</v>
      </c>
      <c r="Q60" s="14">
        <v>30</v>
      </c>
    </row>
    <row r="61" spans="1:17" s="1" customFormat="1" ht="15" thickBot="1">
      <c r="A61" s="8"/>
      <c r="B61" s="5"/>
      <c r="C61" s="5"/>
      <c r="D61" s="5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</row>
    <row r="62" spans="1:17" s="1" customFormat="1" ht="15" thickBot="1">
      <c r="A62" s="8"/>
      <c r="B62" s="5"/>
      <c r="C62" s="5"/>
      <c r="D62" s="5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 spans="1:17" s="1" customFormat="1" ht="15" thickBot="1">
      <c r="A63" s="9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</row>
    <row r="64" spans="1:17" s="1" customFormat="1" ht="15" thickBot="1">
      <c r="A64" s="10" t="s">
        <v>11</v>
      </c>
      <c r="B64" s="4" t="s">
        <v>41</v>
      </c>
      <c r="C64" s="4" t="s">
        <v>8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</row>
    <row r="65" spans="1:17" s="1" customFormat="1" ht="15" thickBot="1">
      <c r="A65" s="8">
        <v>6</v>
      </c>
      <c r="B65" s="5" t="s">
        <v>33</v>
      </c>
      <c r="C65" s="5" t="s">
        <v>34</v>
      </c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</row>
    <row r="66" spans="1:17" s="1" customFormat="1" ht="15" thickBot="1">
      <c r="A66" s="9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</row>
    <row r="67" spans="1:17" s="1" customFormat="1" ht="15" thickBot="1">
      <c r="A67" s="10" t="s">
        <v>3</v>
      </c>
      <c r="B67" s="4" t="s">
        <v>11</v>
      </c>
      <c r="C67" s="4" t="s">
        <v>39</v>
      </c>
      <c r="D67" s="4" t="s">
        <v>40</v>
      </c>
      <c r="E67" s="4" t="s">
        <v>12</v>
      </c>
      <c r="F67" s="4" t="s">
        <v>13</v>
      </c>
      <c r="G67" s="4" t="s">
        <v>14</v>
      </c>
      <c r="H67" s="4" t="s">
        <v>15</v>
      </c>
      <c r="I67" s="4" t="s">
        <v>16</v>
      </c>
      <c r="J67" s="4" t="s">
        <v>17</v>
      </c>
      <c r="K67" s="4" t="s">
        <v>18</v>
      </c>
      <c r="L67" s="4" t="s">
        <v>19</v>
      </c>
      <c r="M67" s="4" t="s">
        <v>20</v>
      </c>
      <c r="N67" s="4" t="s">
        <v>21</v>
      </c>
      <c r="O67" s="4" t="s">
        <v>22</v>
      </c>
      <c r="P67" s="4" t="s">
        <v>23</v>
      </c>
      <c r="Q67" s="4" t="s">
        <v>24</v>
      </c>
    </row>
    <row r="68" spans="1:17" s="1" customFormat="1" ht="15" thickBot="1">
      <c r="A68" s="8">
        <v>40357</v>
      </c>
      <c r="B68" s="5">
        <v>6</v>
      </c>
      <c r="C68" s="5" t="s">
        <v>30</v>
      </c>
      <c r="D68" s="5">
        <v>1</v>
      </c>
      <c r="E68" s="14">
        <v>1020</v>
      </c>
      <c r="F68" s="14">
        <v>1017.7</v>
      </c>
      <c r="G68" s="14">
        <v>1014.3</v>
      </c>
      <c r="H68" s="14">
        <v>1011</v>
      </c>
      <c r="I68" s="14">
        <v>1008.1</v>
      </c>
      <c r="J68" s="14">
        <v>1004.2</v>
      </c>
      <c r="K68" s="14">
        <v>1001</v>
      </c>
      <c r="L68" s="14">
        <v>1002.2</v>
      </c>
      <c r="M68" s="14">
        <v>1007.2</v>
      </c>
      <c r="N68" s="14">
        <v>1013.1</v>
      </c>
      <c r="O68" s="14">
        <v>1017.9</v>
      </c>
      <c r="P68" s="14">
        <v>1020.1</v>
      </c>
      <c r="Q68" s="14">
        <f>AVERAGE(E68:P68)</f>
        <v>1011.4000000000001</v>
      </c>
    </row>
    <row r="69" spans="1:17" s="1" customFormat="1" ht="15" thickBot="1">
      <c r="A69" s="8">
        <v>40357</v>
      </c>
      <c r="B69" s="5">
        <v>6</v>
      </c>
      <c r="C69" s="5" t="s">
        <v>26</v>
      </c>
      <c r="D69" s="5">
        <v>98</v>
      </c>
      <c r="E69" s="14">
        <v>30</v>
      </c>
      <c r="F69" s="14">
        <v>30</v>
      </c>
      <c r="G69" s="14">
        <v>30</v>
      </c>
      <c r="H69" s="14">
        <v>30</v>
      </c>
      <c r="I69" s="14">
        <v>30</v>
      </c>
      <c r="J69" s="14">
        <v>30</v>
      </c>
      <c r="K69" s="14">
        <v>30</v>
      </c>
      <c r="L69" s="14">
        <v>30</v>
      </c>
      <c r="M69" s="14">
        <v>30</v>
      </c>
      <c r="N69" s="14">
        <v>30</v>
      </c>
      <c r="O69" s="14">
        <v>30</v>
      </c>
      <c r="P69" s="14">
        <v>30</v>
      </c>
      <c r="Q69" s="14">
        <v>30</v>
      </c>
    </row>
    <row r="70" spans="1:17" s="1" customFormat="1" ht="15" thickBot="1">
      <c r="A70" s="8"/>
      <c r="B70" s="5"/>
      <c r="C70" s="5"/>
      <c r="D70" s="5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</row>
    <row r="71" spans="1:17" s="1" customFormat="1" ht="15" thickBot="1">
      <c r="A71" s="8"/>
      <c r="B71" s="5"/>
      <c r="C71" s="5"/>
      <c r="D71" s="5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2" spans="1:17" s="1" customFormat="1" ht="15" thickBot="1">
      <c r="A72" s="9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</row>
    <row r="73" spans="1:17" s="1" customFormat="1" ht="15" thickBot="1">
      <c r="A73" s="10" t="s">
        <v>11</v>
      </c>
      <c r="B73" s="4" t="s">
        <v>41</v>
      </c>
      <c r="C73" s="4" t="s">
        <v>8</v>
      </c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</row>
    <row r="74" spans="1:17" s="1" customFormat="1" ht="15" thickBot="1">
      <c r="A74" s="8">
        <v>7</v>
      </c>
      <c r="B74" s="5" t="s">
        <v>35</v>
      </c>
      <c r="C74" s="5" t="s">
        <v>34</v>
      </c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</row>
    <row r="75" spans="1:17" s="1" customFormat="1" ht="15" thickBot="1">
      <c r="A75" s="9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</row>
    <row r="76" spans="1:17" s="1" customFormat="1" ht="15" thickBot="1">
      <c r="A76" s="10" t="s">
        <v>3</v>
      </c>
      <c r="B76" s="4" t="s">
        <v>11</v>
      </c>
      <c r="C76" s="4" t="s">
        <v>39</v>
      </c>
      <c r="D76" s="4" t="s">
        <v>40</v>
      </c>
      <c r="E76" s="4" t="s">
        <v>12</v>
      </c>
      <c r="F76" s="4" t="s">
        <v>13</v>
      </c>
      <c r="G76" s="4" t="s">
        <v>14</v>
      </c>
      <c r="H76" s="4" t="s">
        <v>15</v>
      </c>
      <c r="I76" s="4" t="s">
        <v>16</v>
      </c>
      <c r="J76" s="4" t="s">
        <v>17</v>
      </c>
      <c r="K76" s="4" t="s">
        <v>18</v>
      </c>
      <c r="L76" s="4" t="s">
        <v>19</v>
      </c>
      <c r="M76" s="4" t="s">
        <v>20</v>
      </c>
      <c r="N76" s="4" t="s">
        <v>21</v>
      </c>
      <c r="O76" s="4" t="s">
        <v>22</v>
      </c>
      <c r="P76" s="4" t="s">
        <v>23</v>
      </c>
      <c r="Q76" s="4" t="s">
        <v>24</v>
      </c>
    </row>
    <row r="77" spans="1:17" s="1" customFormat="1" ht="15" thickBot="1">
      <c r="A77" s="8">
        <v>40357</v>
      </c>
      <c r="B77" s="5">
        <v>7</v>
      </c>
      <c r="C77" s="5" t="s">
        <v>30</v>
      </c>
      <c r="D77" s="5">
        <v>1</v>
      </c>
      <c r="E77" s="15">
        <v>7.1</v>
      </c>
      <c r="F77" s="15">
        <v>6.9</v>
      </c>
      <c r="G77" s="15">
        <v>7.2</v>
      </c>
      <c r="H77" s="15">
        <v>8.2</v>
      </c>
      <c r="I77" s="15">
        <v>8.6</v>
      </c>
      <c r="J77" s="15">
        <v>8.4</v>
      </c>
      <c r="K77" s="15">
        <v>9.4</v>
      </c>
      <c r="L77" s="15">
        <v>9.8</v>
      </c>
      <c r="M77" s="15">
        <v>9.1</v>
      </c>
      <c r="N77" s="15">
        <v>9.4</v>
      </c>
      <c r="O77" s="15">
        <v>8.7</v>
      </c>
      <c r="P77" s="15">
        <v>7.6</v>
      </c>
      <c r="Q77" s="15">
        <f>AVERAGE(E77:P77)</f>
        <v>8.366666666666665</v>
      </c>
    </row>
    <row r="78" spans="1:17" s="1" customFormat="1" ht="15" thickBot="1">
      <c r="A78" s="8">
        <v>40357</v>
      </c>
      <c r="B78" s="5">
        <v>7</v>
      </c>
      <c r="C78" s="5" t="s">
        <v>26</v>
      </c>
      <c r="D78" s="5">
        <v>98</v>
      </c>
      <c r="E78" s="15">
        <v>30</v>
      </c>
      <c r="F78" s="15">
        <v>30</v>
      </c>
      <c r="G78" s="15">
        <v>30</v>
      </c>
      <c r="H78" s="15">
        <v>30</v>
      </c>
      <c r="I78" s="15">
        <v>30</v>
      </c>
      <c r="J78" s="15">
        <v>30</v>
      </c>
      <c r="K78" s="15">
        <v>30</v>
      </c>
      <c r="L78" s="15">
        <v>30</v>
      </c>
      <c r="M78" s="15">
        <v>30</v>
      </c>
      <c r="N78" s="15">
        <v>30</v>
      </c>
      <c r="O78" s="15">
        <v>30</v>
      </c>
      <c r="P78" s="15">
        <v>30</v>
      </c>
      <c r="Q78" s="15">
        <v>30</v>
      </c>
    </row>
    <row r="79" spans="1:17" s="1" customFormat="1" ht="15" thickBot="1">
      <c r="A79" s="8"/>
      <c r="B79" s="5"/>
      <c r="C79" s="5"/>
      <c r="D79" s="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1:17" s="1" customFormat="1" ht="15" thickBot="1">
      <c r="A80" s="8"/>
      <c r="B80" s="5"/>
      <c r="C80" s="5"/>
      <c r="D80" s="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1:17" s="1" customFormat="1" ht="15" thickBot="1">
      <c r="A81" s="9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</row>
    <row r="82" spans="1:17" s="1" customFormat="1" ht="15" thickBot="1">
      <c r="A82" s="10" t="s">
        <v>11</v>
      </c>
      <c r="B82" s="4" t="s">
        <v>41</v>
      </c>
      <c r="C82" s="4" t="s">
        <v>8</v>
      </c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</row>
    <row r="83" spans="1:17" s="1" customFormat="1" ht="15" thickBot="1">
      <c r="A83" s="8">
        <v>8</v>
      </c>
      <c r="B83" s="5" t="s">
        <v>36</v>
      </c>
      <c r="C83" s="5" t="s">
        <v>37</v>
      </c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</row>
    <row r="84" spans="1:17" s="1" customFormat="1" ht="15" thickBot="1">
      <c r="A84" s="9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</row>
    <row r="85" spans="1:17" s="1" customFormat="1" ht="15" thickBot="1">
      <c r="A85" s="10" t="s">
        <v>3</v>
      </c>
      <c r="B85" s="4" t="s">
        <v>11</v>
      </c>
      <c r="C85" s="4" t="s">
        <v>39</v>
      </c>
      <c r="D85" s="4" t="s">
        <v>40</v>
      </c>
      <c r="E85" s="4" t="s">
        <v>12</v>
      </c>
      <c r="F85" s="4" t="s">
        <v>13</v>
      </c>
      <c r="G85" s="4" t="s">
        <v>14</v>
      </c>
      <c r="H85" s="4" t="s">
        <v>15</v>
      </c>
      <c r="I85" s="4" t="s">
        <v>16</v>
      </c>
      <c r="J85" s="4" t="s">
        <v>17</v>
      </c>
      <c r="K85" s="4" t="s">
        <v>18</v>
      </c>
      <c r="L85" s="4" t="s">
        <v>19</v>
      </c>
      <c r="M85" s="4" t="s">
        <v>20</v>
      </c>
      <c r="N85" s="4" t="s">
        <v>21</v>
      </c>
      <c r="O85" s="4" t="s">
        <v>22</v>
      </c>
      <c r="P85" s="4" t="s">
        <v>23</v>
      </c>
      <c r="Q85" s="4" t="s">
        <v>24</v>
      </c>
    </row>
    <row r="86" spans="1:17" s="1" customFormat="1" ht="15" thickBot="1">
      <c r="A86" s="8"/>
      <c r="B86" s="5">
        <v>8</v>
      </c>
      <c r="C86" s="5" t="s">
        <v>25</v>
      </c>
      <c r="D86" s="5">
        <v>4</v>
      </c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</row>
    <row r="87" spans="1:17" s="1" customFormat="1" ht="15" thickBot="1">
      <c r="A87" s="8"/>
      <c r="B87" s="5"/>
      <c r="C87" s="5"/>
      <c r="D87" s="5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</row>
    <row r="88" spans="1:17" s="1" customFormat="1" ht="15" thickBot="1">
      <c r="A88" s="8"/>
      <c r="B88" s="5"/>
      <c r="C88" s="5"/>
      <c r="D88" s="5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</row>
    <row r="89" spans="1:17" s="1" customFormat="1" ht="15" thickBot="1">
      <c r="A89" s="8"/>
      <c r="B89" s="5"/>
      <c r="C89" s="5"/>
      <c r="D89" s="5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</row>
    <row r="90" spans="1:17" s="1" customFormat="1" ht="14.25">
      <c r="A90" s="12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</row>
    <row r="91" spans="1:17" s="1" customFormat="1" ht="14.25">
      <c r="A91" s="9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</row>
    <row r="92" spans="1:17" s="1" customFormat="1" ht="17.25">
      <c r="A92" s="29" t="s">
        <v>43</v>
      </c>
      <c r="B92" s="30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</row>
    <row r="93" spans="1:17" s="1" customFormat="1" ht="14.25">
      <c r="A93" s="9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</row>
    <row r="94" spans="1:17" s="1" customFormat="1" ht="15" thickBot="1">
      <c r="A94" s="9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</row>
    <row r="95" spans="1:17" s="1" customFormat="1" ht="15" thickBot="1">
      <c r="A95" s="10" t="s">
        <v>11</v>
      </c>
      <c r="B95" s="4" t="s">
        <v>41</v>
      </c>
      <c r="C95" s="4" t="s">
        <v>8</v>
      </c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</row>
    <row r="96" spans="1:17" s="1" customFormat="1" ht="15" thickBot="1">
      <c r="A96" s="8"/>
      <c r="B96" s="5"/>
      <c r="C96" s="5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</row>
    <row r="97" spans="1:17" s="1" customFormat="1" ht="15" thickBot="1">
      <c r="A97" s="9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</row>
    <row r="98" spans="1:17" s="1" customFormat="1" ht="15" thickBot="1">
      <c r="A98" s="10" t="s">
        <v>3</v>
      </c>
      <c r="B98" s="4" t="s">
        <v>11</v>
      </c>
      <c r="C98" s="4" t="s">
        <v>39</v>
      </c>
      <c r="D98" s="4" t="s">
        <v>40</v>
      </c>
      <c r="E98" s="4" t="s">
        <v>12</v>
      </c>
      <c r="F98" s="4" t="s">
        <v>13</v>
      </c>
      <c r="G98" s="4" t="s">
        <v>14</v>
      </c>
      <c r="H98" s="4" t="s">
        <v>15</v>
      </c>
      <c r="I98" s="4" t="s">
        <v>16</v>
      </c>
      <c r="J98" s="4" t="s">
        <v>17</v>
      </c>
      <c r="K98" s="4" t="s">
        <v>18</v>
      </c>
      <c r="L98" s="4" t="s">
        <v>19</v>
      </c>
      <c r="M98" s="4" t="s">
        <v>20</v>
      </c>
      <c r="N98" s="4" t="s">
        <v>21</v>
      </c>
      <c r="O98" s="4" t="s">
        <v>22</v>
      </c>
      <c r="P98" s="4" t="s">
        <v>23</v>
      </c>
      <c r="Q98" s="4" t="s">
        <v>24</v>
      </c>
    </row>
    <row r="99" spans="1:17" s="1" customFormat="1" ht="15" thickBot="1">
      <c r="A99" s="8"/>
      <c r="B99" s="5"/>
      <c r="C99" s="5"/>
      <c r="D99" s="5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</row>
    <row r="100" spans="1:17" s="1" customFormat="1" ht="15" thickBot="1">
      <c r="A100" s="8"/>
      <c r="B100" s="5"/>
      <c r="C100" s="5"/>
      <c r="D100" s="5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</row>
    <row r="101" spans="1:17" s="1" customFormat="1" ht="15" thickBot="1">
      <c r="A101" s="8"/>
      <c r="B101" s="5"/>
      <c r="C101" s="5"/>
      <c r="D101" s="5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</row>
    <row r="102" spans="1:17" s="1" customFormat="1" ht="15" thickBot="1">
      <c r="A102" s="8"/>
      <c r="B102" s="5"/>
      <c r="C102" s="5"/>
      <c r="D102" s="5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 spans="1:17" s="1" customFormat="1" ht="15" thickBot="1">
      <c r="A103" s="9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</row>
    <row r="104" spans="1:17" s="1" customFormat="1" ht="15" thickBot="1">
      <c r="A104" s="10" t="s">
        <v>11</v>
      </c>
      <c r="B104" s="4" t="s">
        <v>41</v>
      </c>
      <c r="C104" s="4" t="s">
        <v>8</v>
      </c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</row>
    <row r="105" spans="1:17" s="1" customFormat="1" ht="15" thickBot="1">
      <c r="A105" s="8"/>
      <c r="B105" s="5"/>
      <c r="C105" s="5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</row>
    <row r="106" spans="1:17" s="1" customFormat="1" ht="15" thickBot="1">
      <c r="A106" s="9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</row>
    <row r="107" spans="1:17" s="1" customFormat="1" ht="15" thickBot="1">
      <c r="A107" s="10" t="s">
        <v>3</v>
      </c>
      <c r="B107" s="4" t="s">
        <v>11</v>
      </c>
      <c r="C107" s="4" t="s">
        <v>39</v>
      </c>
      <c r="D107" s="4" t="s">
        <v>40</v>
      </c>
      <c r="E107" s="4" t="s">
        <v>12</v>
      </c>
      <c r="F107" s="4" t="s">
        <v>13</v>
      </c>
      <c r="G107" s="4" t="s">
        <v>14</v>
      </c>
      <c r="H107" s="4" t="s">
        <v>15</v>
      </c>
      <c r="I107" s="4" t="s">
        <v>16</v>
      </c>
      <c r="J107" s="4" t="s">
        <v>17</v>
      </c>
      <c r="K107" s="4" t="s">
        <v>18</v>
      </c>
      <c r="L107" s="4" t="s">
        <v>19</v>
      </c>
      <c r="M107" s="4" t="s">
        <v>20</v>
      </c>
      <c r="N107" s="4" t="s">
        <v>21</v>
      </c>
      <c r="O107" s="4" t="s">
        <v>22</v>
      </c>
      <c r="P107" s="4" t="s">
        <v>23</v>
      </c>
      <c r="Q107" s="4" t="s">
        <v>24</v>
      </c>
    </row>
    <row r="108" spans="1:17" s="1" customFormat="1" ht="15" thickBot="1">
      <c r="A108" s="8"/>
      <c r="B108" s="5"/>
      <c r="C108" s="5"/>
      <c r="D108" s="5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 spans="1:17" s="1" customFormat="1" ht="15" thickBot="1">
      <c r="A109" s="8"/>
      <c r="B109" s="5"/>
      <c r="C109" s="5"/>
      <c r="D109" s="5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</row>
    <row r="110" spans="1:17" s="1" customFormat="1" ht="15" thickBot="1">
      <c r="A110" s="8"/>
      <c r="B110" s="5"/>
      <c r="C110" s="5"/>
      <c r="D110" s="5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 spans="1:17" s="1" customFormat="1" ht="15" thickBot="1">
      <c r="A111" s="8"/>
      <c r="B111" s="5"/>
      <c r="C111" s="5"/>
      <c r="D111" s="5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 spans="1:17" s="1" customFormat="1" ht="15" thickBot="1">
      <c r="A112" s="9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</row>
    <row r="113" spans="1:17" s="1" customFormat="1" ht="15" thickBot="1">
      <c r="A113" s="10" t="s">
        <v>11</v>
      </c>
      <c r="B113" s="4" t="s">
        <v>41</v>
      </c>
      <c r="C113" s="4" t="s">
        <v>8</v>
      </c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</row>
    <row r="114" spans="1:17" s="1" customFormat="1" ht="15" thickBot="1">
      <c r="A114" s="8"/>
      <c r="B114" s="5"/>
      <c r="C114" s="5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</row>
    <row r="115" spans="1:17" s="1" customFormat="1" ht="15" thickBot="1">
      <c r="A115" s="9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</row>
    <row r="116" spans="1:17" s="1" customFormat="1" ht="15" thickBot="1">
      <c r="A116" s="10" t="s">
        <v>3</v>
      </c>
      <c r="B116" s="4" t="s">
        <v>11</v>
      </c>
      <c r="C116" s="4" t="s">
        <v>39</v>
      </c>
      <c r="D116" s="4" t="s">
        <v>40</v>
      </c>
      <c r="E116" s="4" t="s">
        <v>12</v>
      </c>
      <c r="F116" s="4" t="s">
        <v>13</v>
      </c>
      <c r="G116" s="4" t="s">
        <v>14</v>
      </c>
      <c r="H116" s="4" t="s">
        <v>15</v>
      </c>
      <c r="I116" s="4" t="s">
        <v>16</v>
      </c>
      <c r="J116" s="4" t="s">
        <v>17</v>
      </c>
      <c r="K116" s="4" t="s">
        <v>18</v>
      </c>
      <c r="L116" s="4" t="s">
        <v>19</v>
      </c>
      <c r="M116" s="4" t="s">
        <v>20</v>
      </c>
      <c r="N116" s="4" t="s">
        <v>21</v>
      </c>
      <c r="O116" s="4" t="s">
        <v>22</v>
      </c>
      <c r="P116" s="4" t="s">
        <v>23</v>
      </c>
      <c r="Q116" s="4" t="s">
        <v>24</v>
      </c>
    </row>
    <row r="117" spans="1:17" s="1" customFormat="1" ht="15" thickBot="1">
      <c r="A117" s="8"/>
      <c r="B117" s="5"/>
      <c r="C117" s="5"/>
      <c r="D117" s="5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1:17" s="1" customFormat="1" ht="15" thickBot="1">
      <c r="A118" s="8"/>
      <c r="B118" s="5"/>
      <c r="C118" s="5"/>
      <c r="D118" s="5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</row>
    <row r="119" spans="1:17" s="1" customFormat="1" ht="15" thickBot="1">
      <c r="A119" s="8"/>
      <c r="B119" s="5"/>
      <c r="C119" s="5"/>
      <c r="D119" s="5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</row>
    <row r="120" spans="1:17" s="1" customFormat="1" ht="15" thickBot="1">
      <c r="A120" s="8"/>
      <c r="B120" s="5"/>
      <c r="C120" s="5"/>
      <c r="D120" s="5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 spans="1:17" s="1" customFormat="1" ht="15" thickBot="1">
      <c r="A121" s="9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</row>
    <row r="122" spans="1:17" s="1" customFormat="1" ht="15" thickBot="1">
      <c r="A122" s="10" t="s">
        <v>11</v>
      </c>
      <c r="B122" s="4" t="s">
        <v>41</v>
      </c>
      <c r="C122" s="4" t="s">
        <v>8</v>
      </c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</row>
    <row r="123" spans="1:17" s="1" customFormat="1" ht="15" thickBot="1">
      <c r="A123" s="8"/>
      <c r="B123" s="5"/>
      <c r="C123" s="5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</row>
    <row r="124" spans="1:17" s="1" customFormat="1" ht="15" thickBot="1">
      <c r="A124" s="9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</row>
    <row r="125" spans="1:17" s="1" customFormat="1" ht="15" thickBot="1">
      <c r="A125" s="10" t="s">
        <v>3</v>
      </c>
      <c r="B125" s="4" t="s">
        <v>11</v>
      </c>
      <c r="C125" s="4" t="s">
        <v>39</v>
      </c>
      <c r="D125" s="4" t="s">
        <v>40</v>
      </c>
      <c r="E125" s="4" t="s">
        <v>12</v>
      </c>
      <c r="F125" s="4" t="s">
        <v>13</v>
      </c>
      <c r="G125" s="4" t="s">
        <v>14</v>
      </c>
      <c r="H125" s="4" t="s">
        <v>15</v>
      </c>
      <c r="I125" s="4" t="s">
        <v>16</v>
      </c>
      <c r="J125" s="4" t="s">
        <v>17</v>
      </c>
      <c r="K125" s="4" t="s">
        <v>18</v>
      </c>
      <c r="L125" s="4" t="s">
        <v>19</v>
      </c>
      <c r="M125" s="4" t="s">
        <v>20</v>
      </c>
      <c r="N125" s="4" t="s">
        <v>21</v>
      </c>
      <c r="O125" s="4" t="s">
        <v>22</v>
      </c>
      <c r="P125" s="4" t="s">
        <v>23</v>
      </c>
      <c r="Q125" s="4" t="s">
        <v>24</v>
      </c>
    </row>
    <row r="126" spans="1:17" s="1" customFormat="1" ht="15" thickBot="1">
      <c r="A126" s="8"/>
      <c r="B126" s="5"/>
      <c r="C126" s="5"/>
      <c r="D126" s="5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</row>
    <row r="127" spans="1:17" s="1" customFormat="1" ht="15" thickBot="1">
      <c r="A127" s="8"/>
      <c r="B127" s="5"/>
      <c r="C127" s="5"/>
      <c r="D127" s="5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</row>
    <row r="128" spans="1:17" s="1" customFormat="1" ht="15" thickBot="1">
      <c r="A128" s="8"/>
      <c r="B128" s="5"/>
      <c r="C128" s="5"/>
      <c r="D128" s="5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</row>
    <row r="129" spans="1:17" s="1" customFormat="1" ht="15" thickBot="1">
      <c r="A129" s="8"/>
      <c r="B129" s="5"/>
      <c r="C129" s="5"/>
      <c r="D129" s="5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</row>
    <row r="130" spans="1:17" s="1" customFormat="1" ht="15" thickBot="1">
      <c r="A130" s="9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</row>
    <row r="131" spans="1:17" s="1" customFormat="1" ht="15" thickBot="1">
      <c r="A131" s="10" t="s">
        <v>11</v>
      </c>
      <c r="B131" s="4" t="s">
        <v>41</v>
      </c>
      <c r="C131" s="4" t="s">
        <v>8</v>
      </c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</row>
    <row r="132" spans="1:17" s="1" customFormat="1" ht="15" thickBot="1">
      <c r="A132" s="8"/>
      <c r="B132" s="5"/>
      <c r="C132" s="5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</row>
    <row r="133" spans="1:17" s="1" customFormat="1" ht="15" thickBot="1">
      <c r="A133" s="9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</row>
    <row r="134" spans="1:17" s="1" customFormat="1" ht="15" thickBot="1">
      <c r="A134" s="10" t="s">
        <v>3</v>
      </c>
      <c r="B134" s="4" t="s">
        <v>11</v>
      </c>
      <c r="C134" s="4" t="s">
        <v>39</v>
      </c>
      <c r="D134" s="4" t="s">
        <v>40</v>
      </c>
      <c r="E134" s="4" t="s">
        <v>12</v>
      </c>
      <c r="F134" s="4" t="s">
        <v>13</v>
      </c>
      <c r="G134" s="4" t="s">
        <v>14</v>
      </c>
      <c r="H134" s="4" t="s">
        <v>15</v>
      </c>
      <c r="I134" s="4" t="s">
        <v>16</v>
      </c>
      <c r="J134" s="4" t="s">
        <v>17</v>
      </c>
      <c r="K134" s="4" t="s">
        <v>18</v>
      </c>
      <c r="L134" s="4" t="s">
        <v>19</v>
      </c>
      <c r="M134" s="4" t="s">
        <v>20</v>
      </c>
      <c r="N134" s="4" t="s">
        <v>21</v>
      </c>
      <c r="O134" s="4" t="s">
        <v>22</v>
      </c>
      <c r="P134" s="4" t="s">
        <v>23</v>
      </c>
      <c r="Q134" s="4" t="s">
        <v>24</v>
      </c>
    </row>
    <row r="135" spans="1:17" s="1" customFormat="1" ht="15" thickBot="1">
      <c r="A135" s="8"/>
      <c r="B135" s="5"/>
      <c r="C135" s="5"/>
      <c r="D135" s="5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</row>
    <row r="136" spans="1:17" s="1" customFormat="1" ht="15" thickBot="1">
      <c r="A136" s="8"/>
      <c r="B136" s="5"/>
      <c r="C136" s="5"/>
      <c r="D136" s="5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</row>
    <row r="137" spans="1:17" s="1" customFormat="1" ht="15" thickBot="1">
      <c r="A137" s="8"/>
      <c r="B137" s="5"/>
      <c r="C137" s="5"/>
      <c r="D137" s="5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</row>
    <row r="138" spans="1:17" s="1" customFormat="1" ht="15" thickBot="1">
      <c r="A138" s="8"/>
      <c r="B138" s="5"/>
      <c r="C138" s="5"/>
      <c r="D138" s="5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</row>
    <row r="139" spans="1:17" s="1" customFormat="1" ht="15" thickBot="1">
      <c r="A139" s="9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</row>
    <row r="140" spans="1:17" s="1" customFormat="1" ht="15" thickBot="1">
      <c r="A140" s="10" t="s">
        <v>11</v>
      </c>
      <c r="B140" s="4" t="s">
        <v>41</v>
      </c>
      <c r="C140" s="4" t="s">
        <v>8</v>
      </c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</row>
    <row r="141" spans="1:17" s="1" customFormat="1" ht="15" thickBot="1">
      <c r="A141" s="8"/>
      <c r="B141" s="5"/>
      <c r="C141" s="5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</row>
    <row r="142" spans="1:17" s="1" customFormat="1" ht="15" thickBot="1">
      <c r="A142" s="9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</row>
    <row r="143" spans="1:17" s="1" customFormat="1" ht="15" thickBot="1">
      <c r="A143" s="10" t="s">
        <v>3</v>
      </c>
      <c r="B143" s="4" t="s">
        <v>11</v>
      </c>
      <c r="C143" s="4" t="s">
        <v>39</v>
      </c>
      <c r="D143" s="4" t="s">
        <v>40</v>
      </c>
      <c r="E143" s="4" t="s">
        <v>12</v>
      </c>
      <c r="F143" s="4" t="s">
        <v>13</v>
      </c>
      <c r="G143" s="4" t="s">
        <v>14</v>
      </c>
      <c r="H143" s="4" t="s">
        <v>15</v>
      </c>
      <c r="I143" s="4" t="s">
        <v>16</v>
      </c>
      <c r="J143" s="4" t="s">
        <v>17</v>
      </c>
      <c r="K143" s="4" t="s">
        <v>18</v>
      </c>
      <c r="L143" s="4" t="s">
        <v>19</v>
      </c>
      <c r="M143" s="4" t="s">
        <v>20</v>
      </c>
      <c r="N143" s="4" t="s">
        <v>21</v>
      </c>
      <c r="O143" s="4" t="s">
        <v>22</v>
      </c>
      <c r="P143" s="4" t="s">
        <v>23</v>
      </c>
      <c r="Q143" s="4" t="s">
        <v>24</v>
      </c>
    </row>
    <row r="144" spans="1:17" s="1" customFormat="1" ht="15" thickBot="1">
      <c r="A144" s="8"/>
      <c r="B144" s="5"/>
      <c r="C144" s="5"/>
      <c r="D144" s="5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</row>
    <row r="145" spans="1:17" s="1" customFormat="1" ht="15" thickBot="1">
      <c r="A145" s="8"/>
      <c r="B145" s="5"/>
      <c r="C145" s="5"/>
      <c r="D145" s="5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</row>
    <row r="146" spans="1:17" s="1" customFormat="1" ht="15" thickBot="1">
      <c r="A146" s="8"/>
      <c r="B146" s="5"/>
      <c r="C146" s="5"/>
      <c r="D146" s="5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</row>
    <row r="147" spans="1:17" s="1" customFormat="1" ht="15" thickBot="1">
      <c r="A147" s="8"/>
      <c r="B147" s="5"/>
      <c r="C147" s="5"/>
      <c r="D147" s="5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</row>
    <row r="148" spans="1:17" s="1" customFormat="1" ht="15" thickBot="1">
      <c r="A148" s="9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</row>
    <row r="149" spans="1:17" s="1" customFormat="1" ht="15" thickBot="1">
      <c r="A149" s="10" t="s">
        <v>11</v>
      </c>
      <c r="B149" s="4" t="s">
        <v>41</v>
      </c>
      <c r="C149" s="4" t="s">
        <v>8</v>
      </c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</row>
    <row r="150" spans="1:17" s="1" customFormat="1" ht="15" thickBot="1">
      <c r="A150" s="8"/>
      <c r="B150" s="5"/>
      <c r="C150" s="5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</row>
    <row r="151" spans="1:17" s="1" customFormat="1" ht="15" thickBot="1">
      <c r="A151" s="9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</row>
    <row r="152" spans="1:17" s="1" customFormat="1" ht="15" thickBot="1">
      <c r="A152" s="10" t="s">
        <v>3</v>
      </c>
      <c r="B152" s="4" t="s">
        <v>11</v>
      </c>
      <c r="C152" s="4" t="s">
        <v>39</v>
      </c>
      <c r="D152" s="4" t="s">
        <v>40</v>
      </c>
      <c r="E152" s="4" t="s">
        <v>12</v>
      </c>
      <c r="F152" s="4" t="s">
        <v>13</v>
      </c>
      <c r="G152" s="4" t="s">
        <v>14</v>
      </c>
      <c r="H152" s="4" t="s">
        <v>15</v>
      </c>
      <c r="I152" s="4" t="s">
        <v>16</v>
      </c>
      <c r="J152" s="4" t="s">
        <v>17</v>
      </c>
      <c r="K152" s="4" t="s">
        <v>18</v>
      </c>
      <c r="L152" s="4" t="s">
        <v>19</v>
      </c>
      <c r="M152" s="4" t="s">
        <v>20</v>
      </c>
      <c r="N152" s="4" t="s">
        <v>21</v>
      </c>
      <c r="O152" s="4" t="s">
        <v>22</v>
      </c>
      <c r="P152" s="4" t="s">
        <v>23</v>
      </c>
      <c r="Q152" s="4" t="s">
        <v>24</v>
      </c>
    </row>
    <row r="153" spans="1:17" s="1" customFormat="1" ht="15" thickBot="1">
      <c r="A153" s="8"/>
      <c r="B153" s="5"/>
      <c r="C153" s="5"/>
      <c r="D153" s="5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</row>
    <row r="154" spans="1:17" s="1" customFormat="1" ht="15" thickBot="1">
      <c r="A154" s="8"/>
      <c r="B154" s="5"/>
      <c r="C154" s="5"/>
      <c r="D154" s="5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</row>
    <row r="155" spans="1:17" s="1" customFormat="1" ht="15" thickBot="1">
      <c r="A155" s="8"/>
      <c r="B155" s="5"/>
      <c r="C155" s="5"/>
      <c r="D155" s="5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</row>
    <row r="156" spans="1:17" s="1" customFormat="1" ht="15" thickBot="1">
      <c r="A156" s="8"/>
      <c r="B156" s="5"/>
      <c r="C156" s="5"/>
      <c r="D156" s="5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</row>
    <row r="157" spans="1:17" s="1" customFormat="1" ht="15" thickBot="1">
      <c r="A157" s="9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</row>
    <row r="158" spans="1:17" s="1" customFormat="1" ht="15" thickBot="1">
      <c r="A158" s="10" t="s">
        <v>11</v>
      </c>
      <c r="B158" s="4" t="s">
        <v>41</v>
      </c>
      <c r="C158" s="4" t="s">
        <v>8</v>
      </c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</row>
    <row r="159" spans="1:17" s="1" customFormat="1" ht="15" thickBot="1">
      <c r="A159" s="8"/>
      <c r="B159" s="5"/>
      <c r="C159" s="5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</row>
    <row r="160" spans="1:17" s="1" customFormat="1" ht="15" thickBot="1">
      <c r="A160" s="9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</row>
    <row r="161" spans="1:17" s="1" customFormat="1" ht="15" thickBot="1">
      <c r="A161" s="10" t="s">
        <v>3</v>
      </c>
      <c r="B161" s="4" t="s">
        <v>11</v>
      </c>
      <c r="C161" s="4" t="s">
        <v>39</v>
      </c>
      <c r="D161" s="4" t="s">
        <v>40</v>
      </c>
      <c r="E161" s="4" t="s">
        <v>12</v>
      </c>
      <c r="F161" s="4" t="s">
        <v>13</v>
      </c>
      <c r="G161" s="4" t="s">
        <v>14</v>
      </c>
      <c r="H161" s="4" t="s">
        <v>15</v>
      </c>
      <c r="I161" s="4" t="s">
        <v>16</v>
      </c>
      <c r="J161" s="4" t="s">
        <v>17</v>
      </c>
      <c r="K161" s="4" t="s">
        <v>18</v>
      </c>
      <c r="L161" s="4" t="s">
        <v>19</v>
      </c>
      <c r="M161" s="4" t="s">
        <v>20</v>
      </c>
      <c r="N161" s="4" t="s">
        <v>21</v>
      </c>
      <c r="O161" s="4" t="s">
        <v>22</v>
      </c>
      <c r="P161" s="4" t="s">
        <v>23</v>
      </c>
      <c r="Q161" s="4" t="s">
        <v>24</v>
      </c>
    </row>
    <row r="162" spans="1:17" s="1" customFormat="1" ht="15" thickBot="1">
      <c r="A162" s="8"/>
      <c r="B162" s="5"/>
      <c r="C162" s="5"/>
      <c r="D162" s="5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</row>
    <row r="163" spans="1:17" s="1" customFormat="1" ht="15" thickBot="1">
      <c r="A163" s="8"/>
      <c r="B163" s="5"/>
      <c r="C163" s="5"/>
      <c r="D163" s="5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</row>
    <row r="164" spans="1:17" s="1" customFormat="1" ht="15" thickBot="1">
      <c r="A164" s="8"/>
      <c r="B164" s="5"/>
      <c r="C164" s="5"/>
      <c r="D164" s="5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</row>
    <row r="165" spans="1:17" ht="14.25" thickBot="1">
      <c r="A165" s="17"/>
      <c r="B165" s="18"/>
      <c r="C165" s="18"/>
      <c r="D165" s="18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</row>
  </sheetData>
  <sheetProtection/>
  <mergeCells count="6">
    <mergeCell ref="A1:B1"/>
    <mergeCell ref="A2:B2"/>
    <mergeCell ref="A4:B4"/>
    <mergeCell ref="A12:B12"/>
    <mergeCell ref="A16:B16"/>
    <mergeCell ref="A92:B9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65"/>
  <sheetViews>
    <sheetView zoomScalePageLayoutView="0" workbookViewId="0" topLeftCell="A1">
      <selection activeCell="A12" sqref="A12:B12"/>
    </sheetView>
  </sheetViews>
  <sheetFormatPr defaultColWidth="9.140625" defaultRowHeight="15"/>
  <cols>
    <col min="1" max="1" width="18.7109375" style="3" customWidth="1"/>
    <col min="2" max="2" width="65.7109375" style="2" customWidth="1"/>
    <col min="3" max="3" width="19.7109375" style="2" customWidth="1"/>
    <col min="4" max="4" width="18.7109375" style="2" customWidth="1"/>
    <col min="5" max="17" width="11.7109375" style="2" customWidth="1"/>
  </cols>
  <sheetData>
    <row r="1" spans="1:17" s="1" customFormat="1" ht="17.25">
      <c r="A1" s="29" t="s">
        <v>45</v>
      </c>
      <c r="B1" s="30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1" customFormat="1" ht="17.25">
      <c r="A2" s="29" t="s">
        <v>44</v>
      </c>
      <c r="B2" s="30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1" customFormat="1" ht="14.25">
      <c r="A3" s="9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s="1" customFormat="1" ht="17.25">
      <c r="A4" s="29" t="s">
        <v>0</v>
      </c>
      <c r="B4" s="30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s="1" customFormat="1" ht="15" thickBot="1">
      <c r="A5" s="9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s="1" customFormat="1" ht="15" thickBot="1">
      <c r="A6" s="10" t="s">
        <v>1</v>
      </c>
      <c r="B6" s="5" t="s">
        <v>48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s="1" customFormat="1" ht="15" thickBot="1">
      <c r="A7" s="10" t="s">
        <v>2</v>
      </c>
      <c r="B7" s="5" t="s">
        <v>53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s="1" customFormat="1" ht="15" thickBot="1">
      <c r="A8" s="9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6"/>
    </row>
    <row r="9" spans="1:17" s="1" customFormat="1" ht="15" thickBot="1">
      <c r="A9" s="10" t="s">
        <v>3</v>
      </c>
      <c r="B9" s="4" t="s">
        <v>4</v>
      </c>
      <c r="C9" s="4" t="s">
        <v>5</v>
      </c>
      <c r="D9" s="4" t="s">
        <v>6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6"/>
    </row>
    <row r="10" spans="1:17" s="1" customFormat="1" ht="15" thickBot="1">
      <c r="A10" s="8">
        <v>40361</v>
      </c>
      <c r="B10" s="5" t="s">
        <v>79</v>
      </c>
      <c r="C10" s="5" t="s">
        <v>80</v>
      </c>
      <c r="D10" s="11">
        <v>668.74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6"/>
      <c r="P10" s="6"/>
      <c r="Q10" s="6"/>
    </row>
    <row r="11" spans="1:17" s="1" customFormat="1" ht="15" thickBot="1">
      <c r="A11" s="9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s="1" customFormat="1" ht="15" thickBot="1">
      <c r="A12" s="31" t="s">
        <v>7</v>
      </c>
      <c r="B12" s="32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s="1" customFormat="1" ht="15" thickBot="1">
      <c r="A13" s="8" t="s">
        <v>38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s="1" customFormat="1" ht="14.25">
      <c r="A14" s="12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s="1" customFormat="1" ht="14.25">
      <c r="A15" s="9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s="1" customFormat="1" ht="17.25">
      <c r="A16" s="29" t="s">
        <v>42</v>
      </c>
      <c r="B16" s="3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s="1" customFormat="1" ht="17.25">
      <c r="A17" s="21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s="1" customFormat="1" ht="15" thickBot="1">
      <c r="A18" s="9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s="1" customFormat="1" ht="15" thickBot="1">
      <c r="A19" s="10" t="s">
        <v>11</v>
      </c>
      <c r="B19" s="4" t="s">
        <v>41</v>
      </c>
      <c r="C19" s="4" t="s">
        <v>8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s="1" customFormat="1" ht="15" thickBot="1">
      <c r="A20" s="8">
        <v>1</v>
      </c>
      <c r="B20" s="5" t="s">
        <v>9</v>
      </c>
      <c r="C20" s="5" t="s">
        <v>10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s="1" customFormat="1" ht="15" thickBot="1">
      <c r="A21" s="9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s="1" customFormat="1" ht="15" thickBot="1">
      <c r="A22" s="10" t="s">
        <v>3</v>
      </c>
      <c r="B22" s="4" t="s">
        <v>11</v>
      </c>
      <c r="C22" s="4" t="s">
        <v>39</v>
      </c>
      <c r="D22" s="4" t="s">
        <v>40</v>
      </c>
      <c r="E22" s="4" t="s">
        <v>12</v>
      </c>
      <c r="F22" s="4" t="s">
        <v>13</v>
      </c>
      <c r="G22" s="4" t="s">
        <v>14</v>
      </c>
      <c r="H22" s="4" t="s">
        <v>15</v>
      </c>
      <c r="I22" s="4" t="s">
        <v>16</v>
      </c>
      <c r="J22" s="4" t="s">
        <v>17</v>
      </c>
      <c r="K22" s="4" t="s">
        <v>18</v>
      </c>
      <c r="L22" s="4" t="s">
        <v>19</v>
      </c>
      <c r="M22" s="4" t="s">
        <v>20</v>
      </c>
      <c r="N22" s="4" t="s">
        <v>21</v>
      </c>
      <c r="O22" s="4" t="s">
        <v>22</v>
      </c>
      <c r="P22" s="4" t="s">
        <v>23</v>
      </c>
      <c r="Q22" s="4" t="s">
        <v>24</v>
      </c>
    </row>
    <row r="23" spans="1:17" s="1" customFormat="1" ht="15" thickBot="1">
      <c r="A23" s="8">
        <v>40361</v>
      </c>
      <c r="B23" s="5">
        <v>1</v>
      </c>
      <c r="C23" s="5" t="s">
        <v>25</v>
      </c>
      <c r="D23" s="5">
        <v>4</v>
      </c>
      <c r="E23" s="14">
        <v>12.3</v>
      </c>
      <c r="F23" s="14">
        <v>6.5</v>
      </c>
      <c r="G23" s="14">
        <v>5.9</v>
      </c>
      <c r="H23" s="14">
        <v>6</v>
      </c>
      <c r="I23" s="14">
        <v>1.6</v>
      </c>
      <c r="J23" s="14">
        <v>0.4</v>
      </c>
      <c r="K23" s="14">
        <v>0</v>
      </c>
      <c r="L23" s="14">
        <v>0.1</v>
      </c>
      <c r="M23" s="14">
        <v>0.5</v>
      </c>
      <c r="N23" s="14">
        <v>5.7</v>
      </c>
      <c r="O23" s="14">
        <v>6.8</v>
      </c>
      <c r="P23" s="14">
        <v>9.1</v>
      </c>
      <c r="Q23" s="14">
        <f>SUM(E23:P23)</f>
        <v>54.900000000000006</v>
      </c>
    </row>
    <row r="24" spans="1:17" s="1" customFormat="1" ht="15" thickBot="1">
      <c r="A24" s="8">
        <v>40361</v>
      </c>
      <c r="B24" s="5">
        <v>1</v>
      </c>
      <c r="C24" s="5" t="s">
        <v>26</v>
      </c>
      <c r="D24" s="5">
        <v>98</v>
      </c>
      <c r="E24" s="14">
        <v>30</v>
      </c>
      <c r="F24" s="14">
        <v>30</v>
      </c>
      <c r="G24" s="14">
        <v>30</v>
      </c>
      <c r="H24" s="14">
        <v>30</v>
      </c>
      <c r="I24" s="14">
        <v>30</v>
      </c>
      <c r="J24" s="14">
        <v>30</v>
      </c>
      <c r="K24" s="14">
        <v>30</v>
      </c>
      <c r="L24" s="14">
        <v>30</v>
      </c>
      <c r="M24" s="14">
        <v>30</v>
      </c>
      <c r="N24" s="14">
        <v>30</v>
      </c>
      <c r="O24" s="14">
        <v>30</v>
      </c>
      <c r="P24" s="14">
        <v>30</v>
      </c>
      <c r="Q24" s="14">
        <v>30</v>
      </c>
    </row>
    <row r="25" spans="1:17" s="1" customFormat="1" ht="15" thickBot="1">
      <c r="A25" s="8"/>
      <c r="B25" s="5"/>
      <c r="C25" s="5"/>
      <c r="D25" s="5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1:17" s="1" customFormat="1" ht="15" thickBot="1">
      <c r="A26" s="8"/>
      <c r="B26" s="5"/>
      <c r="C26" s="5"/>
      <c r="D26" s="5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1:17" s="1" customFormat="1" ht="15" thickBot="1">
      <c r="A27" s="9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s="1" customFormat="1" ht="15" thickBot="1">
      <c r="A28" s="10" t="s">
        <v>11</v>
      </c>
      <c r="B28" s="4" t="s">
        <v>41</v>
      </c>
      <c r="C28" s="4" t="s">
        <v>8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s="1" customFormat="1" ht="15" thickBot="1">
      <c r="A29" s="8">
        <v>2</v>
      </c>
      <c r="B29" s="5" t="s">
        <v>27</v>
      </c>
      <c r="C29" s="5" t="s">
        <v>46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s="1" customFormat="1" ht="15" thickBot="1">
      <c r="A30" s="9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s="1" customFormat="1" ht="15" thickBot="1">
      <c r="A31" s="10" t="s">
        <v>3</v>
      </c>
      <c r="B31" s="4" t="s">
        <v>11</v>
      </c>
      <c r="C31" s="4" t="s">
        <v>39</v>
      </c>
      <c r="D31" s="4" t="s">
        <v>40</v>
      </c>
      <c r="E31" s="4" t="s">
        <v>12</v>
      </c>
      <c r="F31" s="4" t="s">
        <v>13</v>
      </c>
      <c r="G31" s="4" t="s">
        <v>14</v>
      </c>
      <c r="H31" s="4" t="s">
        <v>15</v>
      </c>
      <c r="I31" s="4" t="s">
        <v>16</v>
      </c>
      <c r="J31" s="4" t="s">
        <v>17</v>
      </c>
      <c r="K31" s="4" t="s">
        <v>18</v>
      </c>
      <c r="L31" s="4" t="s">
        <v>19</v>
      </c>
      <c r="M31" s="4" t="s">
        <v>20</v>
      </c>
      <c r="N31" s="4" t="s">
        <v>21</v>
      </c>
      <c r="O31" s="4" t="s">
        <v>22</v>
      </c>
      <c r="P31" s="4" t="s">
        <v>23</v>
      </c>
      <c r="Q31" s="4" t="s">
        <v>24</v>
      </c>
    </row>
    <row r="32" spans="1:17" s="1" customFormat="1" ht="15.75" thickBot="1">
      <c r="A32" s="8">
        <v>40361</v>
      </c>
      <c r="B32" s="5">
        <v>2</v>
      </c>
      <c r="C32" s="5" t="s">
        <v>47</v>
      </c>
      <c r="D32" s="5">
        <v>5</v>
      </c>
      <c r="E32" s="27">
        <f>57/30</f>
        <v>1.9</v>
      </c>
      <c r="F32" s="27">
        <f>36/30</f>
        <v>1.2</v>
      </c>
      <c r="G32" s="27">
        <f>40/30</f>
        <v>1.3333333333333333</v>
      </c>
      <c r="H32" s="27">
        <f>40/30</f>
        <v>1.3333333333333333</v>
      </c>
      <c r="I32" s="27">
        <f>16/30</f>
        <v>0.5333333333333333</v>
      </c>
      <c r="J32" s="27">
        <f>2/30</f>
        <v>0.06666666666666667</v>
      </c>
      <c r="K32" s="27">
        <v>0</v>
      </c>
      <c r="L32" s="27">
        <f>1/30</f>
        <v>0.03333333333333333</v>
      </c>
      <c r="M32" s="27">
        <f>3/30</f>
        <v>0.1</v>
      </c>
      <c r="N32" s="27">
        <f>28/30</f>
        <v>0.9333333333333333</v>
      </c>
      <c r="O32" s="27">
        <f>40/30</f>
        <v>1.3333333333333333</v>
      </c>
      <c r="P32" s="27">
        <f>49/30</f>
        <v>1.6333333333333333</v>
      </c>
      <c r="Q32" s="28">
        <f>SUM(E32:P32)</f>
        <v>10.399999999999999</v>
      </c>
    </row>
    <row r="33" spans="1:17" s="1" customFormat="1" ht="15" thickBot="1">
      <c r="A33" s="8">
        <v>40361</v>
      </c>
      <c r="B33" s="5">
        <v>2</v>
      </c>
      <c r="C33" s="5" t="s">
        <v>26</v>
      </c>
      <c r="D33" s="5">
        <v>98</v>
      </c>
      <c r="E33" s="14">
        <v>30</v>
      </c>
      <c r="F33" s="14">
        <v>30</v>
      </c>
      <c r="G33" s="14">
        <v>30</v>
      </c>
      <c r="H33" s="14">
        <v>30</v>
      </c>
      <c r="I33" s="14">
        <v>30</v>
      </c>
      <c r="J33" s="14">
        <v>30</v>
      </c>
      <c r="K33" s="14">
        <v>30</v>
      </c>
      <c r="L33" s="14">
        <v>30</v>
      </c>
      <c r="M33" s="14">
        <v>30</v>
      </c>
      <c r="N33" s="14">
        <v>30</v>
      </c>
      <c r="O33" s="14">
        <v>30</v>
      </c>
      <c r="P33" s="14">
        <v>30</v>
      </c>
      <c r="Q33" s="14">
        <v>30</v>
      </c>
    </row>
    <row r="34" spans="1:17" s="1" customFormat="1" ht="15" thickBot="1">
      <c r="A34" s="8"/>
      <c r="B34" s="5"/>
      <c r="C34" s="5"/>
      <c r="D34" s="5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spans="1:17" s="1" customFormat="1" ht="15" thickBot="1">
      <c r="A35" s="8"/>
      <c r="B35" s="5"/>
      <c r="C35" s="5"/>
      <c r="D35" s="5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1:17" s="1" customFormat="1" ht="15" thickBot="1">
      <c r="A36" s="9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s="1" customFormat="1" ht="15" thickBot="1">
      <c r="A37" s="10" t="s">
        <v>11</v>
      </c>
      <c r="B37" s="4" t="s">
        <v>41</v>
      </c>
      <c r="C37" s="4" t="s">
        <v>8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s="1" customFormat="1" ht="15" thickBot="1">
      <c r="A38" s="8">
        <v>3</v>
      </c>
      <c r="B38" s="5" t="s">
        <v>28</v>
      </c>
      <c r="C38" s="5" t="s">
        <v>29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s="1" customFormat="1" ht="15" thickBot="1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s="1" customFormat="1" ht="15" thickBot="1">
      <c r="A40" s="10" t="s">
        <v>3</v>
      </c>
      <c r="B40" s="4" t="s">
        <v>11</v>
      </c>
      <c r="C40" s="4" t="s">
        <v>39</v>
      </c>
      <c r="D40" s="4" t="s">
        <v>40</v>
      </c>
      <c r="E40" s="4" t="s">
        <v>12</v>
      </c>
      <c r="F40" s="4" t="s">
        <v>13</v>
      </c>
      <c r="G40" s="4" t="s">
        <v>14</v>
      </c>
      <c r="H40" s="4" t="s">
        <v>15</v>
      </c>
      <c r="I40" s="4" t="s">
        <v>16</v>
      </c>
      <c r="J40" s="4" t="s">
        <v>17</v>
      </c>
      <c r="K40" s="4" t="s">
        <v>18</v>
      </c>
      <c r="L40" s="4" t="s">
        <v>19</v>
      </c>
      <c r="M40" s="4" t="s">
        <v>20</v>
      </c>
      <c r="N40" s="4" t="s">
        <v>21</v>
      </c>
      <c r="O40" s="4" t="s">
        <v>22</v>
      </c>
      <c r="P40" s="4" t="s">
        <v>23</v>
      </c>
      <c r="Q40" s="4" t="s">
        <v>24</v>
      </c>
    </row>
    <row r="41" spans="1:17" s="1" customFormat="1" ht="15" thickBot="1">
      <c r="A41" s="8">
        <v>40361</v>
      </c>
      <c r="B41" s="5">
        <v>3</v>
      </c>
      <c r="C41" s="5" t="s">
        <v>30</v>
      </c>
      <c r="D41" s="5">
        <v>1</v>
      </c>
      <c r="E41" s="14">
        <v>15.7</v>
      </c>
      <c r="F41" s="14">
        <v>18.2</v>
      </c>
      <c r="G41" s="14">
        <v>22.8</v>
      </c>
      <c r="H41" s="14">
        <v>28.9</v>
      </c>
      <c r="I41" s="14">
        <v>34.1</v>
      </c>
      <c r="J41" s="14">
        <v>38.1</v>
      </c>
      <c r="K41" s="14">
        <v>39.8</v>
      </c>
      <c r="L41" s="14">
        <v>40.4</v>
      </c>
      <c r="M41" s="14">
        <v>37.7</v>
      </c>
      <c r="N41" s="14">
        <v>31.6</v>
      </c>
      <c r="O41" s="14">
        <v>23.2</v>
      </c>
      <c r="P41" s="14">
        <v>17.5</v>
      </c>
      <c r="Q41" s="14">
        <f>AVERAGE(E41:P41)</f>
        <v>29</v>
      </c>
    </row>
    <row r="42" spans="1:17" s="1" customFormat="1" ht="15" thickBot="1">
      <c r="A42" s="8">
        <v>40361</v>
      </c>
      <c r="B42" s="5">
        <v>3</v>
      </c>
      <c r="C42" s="5" t="s">
        <v>26</v>
      </c>
      <c r="D42" s="5">
        <v>98</v>
      </c>
      <c r="E42" s="14">
        <v>30</v>
      </c>
      <c r="F42" s="14">
        <v>30</v>
      </c>
      <c r="G42" s="14">
        <v>30</v>
      </c>
      <c r="H42" s="14">
        <v>30</v>
      </c>
      <c r="I42" s="14">
        <v>30</v>
      </c>
      <c r="J42" s="14">
        <v>30</v>
      </c>
      <c r="K42" s="14">
        <v>30</v>
      </c>
      <c r="L42" s="14">
        <v>30</v>
      </c>
      <c r="M42" s="14">
        <v>30</v>
      </c>
      <c r="N42" s="14">
        <v>30</v>
      </c>
      <c r="O42" s="14">
        <v>30</v>
      </c>
      <c r="P42" s="14">
        <v>30</v>
      </c>
      <c r="Q42" s="14">
        <v>30</v>
      </c>
    </row>
    <row r="43" spans="1:17" s="1" customFormat="1" ht="15" thickBot="1">
      <c r="A43" s="8"/>
      <c r="B43" s="5"/>
      <c r="C43" s="5"/>
      <c r="D43" s="5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1:17" s="1" customFormat="1" ht="15" thickBot="1">
      <c r="A44" s="8"/>
      <c r="B44" s="5"/>
      <c r="C44" s="5"/>
      <c r="D44" s="5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1:17" s="1" customFormat="1" ht="15" thickBot="1">
      <c r="A45" s="9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17" s="1" customFormat="1" ht="15" thickBot="1">
      <c r="A46" s="10" t="s">
        <v>11</v>
      </c>
      <c r="B46" s="4" t="s">
        <v>41</v>
      </c>
      <c r="C46" s="4" t="s">
        <v>8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 s="1" customFormat="1" ht="15" thickBot="1">
      <c r="A47" s="8">
        <v>4</v>
      </c>
      <c r="B47" s="5" t="s">
        <v>31</v>
      </c>
      <c r="C47" s="5" t="s">
        <v>29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7" s="1" customFormat="1" ht="15" thickBot="1">
      <c r="A48" s="9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1:17" s="1" customFormat="1" ht="15" thickBot="1">
      <c r="A49" s="10" t="s">
        <v>3</v>
      </c>
      <c r="B49" s="4" t="s">
        <v>11</v>
      </c>
      <c r="C49" s="4" t="s">
        <v>39</v>
      </c>
      <c r="D49" s="4" t="s">
        <v>40</v>
      </c>
      <c r="E49" s="4" t="s">
        <v>12</v>
      </c>
      <c r="F49" s="4" t="s">
        <v>13</v>
      </c>
      <c r="G49" s="4" t="s">
        <v>14</v>
      </c>
      <c r="H49" s="4" t="s">
        <v>15</v>
      </c>
      <c r="I49" s="4" t="s">
        <v>16</v>
      </c>
      <c r="J49" s="4" t="s">
        <v>17</v>
      </c>
      <c r="K49" s="4" t="s">
        <v>18</v>
      </c>
      <c r="L49" s="4" t="s">
        <v>19</v>
      </c>
      <c r="M49" s="4" t="s">
        <v>20</v>
      </c>
      <c r="N49" s="4" t="s">
        <v>21</v>
      </c>
      <c r="O49" s="4" t="s">
        <v>22</v>
      </c>
      <c r="P49" s="4" t="s">
        <v>23</v>
      </c>
      <c r="Q49" s="4" t="s">
        <v>24</v>
      </c>
    </row>
    <row r="50" spans="1:17" s="1" customFormat="1" ht="15" thickBot="1">
      <c r="A50" s="8">
        <v>40361</v>
      </c>
      <c r="B50" s="5">
        <v>4</v>
      </c>
      <c r="C50" s="5" t="s">
        <v>30</v>
      </c>
      <c r="D50" s="5">
        <v>1</v>
      </c>
      <c r="E50" s="14">
        <v>3.8</v>
      </c>
      <c r="F50" s="14">
        <v>5.4</v>
      </c>
      <c r="G50" s="14">
        <v>9.2</v>
      </c>
      <c r="H50" s="14">
        <v>14.5</v>
      </c>
      <c r="I50" s="14">
        <v>19.4</v>
      </c>
      <c r="J50" s="14">
        <v>22.6</v>
      </c>
      <c r="K50" s="14">
        <v>24.2</v>
      </c>
      <c r="L50" s="14">
        <v>24.6</v>
      </c>
      <c r="M50" s="14">
        <v>21.8</v>
      </c>
      <c r="N50" s="14">
        <v>17.1</v>
      </c>
      <c r="O50" s="14">
        <v>10.4</v>
      </c>
      <c r="P50" s="14">
        <v>5.3</v>
      </c>
      <c r="Q50" s="14">
        <f>AVERAGE(E50:P50)</f>
        <v>14.858333333333336</v>
      </c>
    </row>
    <row r="51" spans="1:17" s="1" customFormat="1" ht="15" thickBot="1">
      <c r="A51" s="8">
        <v>40361</v>
      </c>
      <c r="B51" s="5">
        <v>4</v>
      </c>
      <c r="C51" s="5" t="s">
        <v>26</v>
      </c>
      <c r="D51" s="5">
        <v>98</v>
      </c>
      <c r="E51" s="14">
        <v>30</v>
      </c>
      <c r="F51" s="14">
        <v>30</v>
      </c>
      <c r="G51" s="14">
        <v>30</v>
      </c>
      <c r="H51" s="14">
        <v>30</v>
      </c>
      <c r="I51" s="14">
        <v>30</v>
      </c>
      <c r="J51" s="14">
        <v>30</v>
      </c>
      <c r="K51" s="14">
        <v>30</v>
      </c>
      <c r="L51" s="14">
        <v>30</v>
      </c>
      <c r="M51" s="14">
        <v>30</v>
      </c>
      <c r="N51" s="14">
        <v>30</v>
      </c>
      <c r="O51" s="14">
        <v>30</v>
      </c>
      <c r="P51" s="14">
        <v>30</v>
      </c>
      <c r="Q51" s="14">
        <v>30</v>
      </c>
    </row>
    <row r="52" spans="1:17" s="1" customFormat="1" ht="15" thickBot="1">
      <c r="A52" s="8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s="1" customFormat="1" ht="15" thickBot="1">
      <c r="A53" s="8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17" s="1" customFormat="1" ht="15" thickBot="1">
      <c r="A54" s="9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1:17" s="1" customFormat="1" ht="15" thickBot="1">
      <c r="A55" s="10" t="s">
        <v>11</v>
      </c>
      <c r="B55" s="4" t="s">
        <v>41</v>
      </c>
      <c r="C55" s="4" t="s">
        <v>8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</row>
    <row r="56" spans="1:17" s="1" customFormat="1" ht="15" thickBot="1">
      <c r="A56" s="8">
        <v>5</v>
      </c>
      <c r="B56" s="5" t="s">
        <v>32</v>
      </c>
      <c r="C56" s="5" t="s">
        <v>29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1:17" s="1" customFormat="1" ht="15" thickBot="1">
      <c r="A57" s="9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</row>
    <row r="58" spans="1:17" s="1" customFormat="1" ht="15" thickBot="1">
      <c r="A58" s="10" t="s">
        <v>3</v>
      </c>
      <c r="B58" s="4" t="s">
        <v>11</v>
      </c>
      <c r="C58" s="4" t="s">
        <v>39</v>
      </c>
      <c r="D58" s="4" t="s">
        <v>40</v>
      </c>
      <c r="E58" s="4" t="s">
        <v>12</v>
      </c>
      <c r="F58" s="4" t="s">
        <v>13</v>
      </c>
      <c r="G58" s="4" t="s">
        <v>14</v>
      </c>
      <c r="H58" s="4" t="s">
        <v>15</v>
      </c>
      <c r="I58" s="4" t="s">
        <v>16</v>
      </c>
      <c r="J58" s="4" t="s">
        <v>17</v>
      </c>
      <c r="K58" s="4" t="s">
        <v>18</v>
      </c>
      <c r="L58" s="4" t="s">
        <v>19</v>
      </c>
      <c r="M58" s="4" t="s">
        <v>20</v>
      </c>
      <c r="N58" s="4" t="s">
        <v>21</v>
      </c>
      <c r="O58" s="4" t="s">
        <v>22</v>
      </c>
      <c r="P58" s="4" t="s">
        <v>23</v>
      </c>
      <c r="Q58" s="4" t="s">
        <v>24</v>
      </c>
    </row>
    <row r="59" spans="1:17" s="1" customFormat="1" ht="15" thickBot="1">
      <c r="A59" s="8">
        <v>40361</v>
      </c>
      <c r="B59" s="5">
        <v>5</v>
      </c>
      <c r="C59" s="5" t="s">
        <v>30</v>
      </c>
      <c r="D59" s="5">
        <v>1</v>
      </c>
      <c r="E59" s="14">
        <v>9.6</v>
      </c>
      <c r="F59" s="14">
        <v>11.9</v>
      </c>
      <c r="G59" s="14">
        <v>16.2</v>
      </c>
      <c r="H59" s="14">
        <v>22.1</v>
      </c>
      <c r="I59" s="14">
        <v>27.2</v>
      </c>
      <c r="J59" s="14">
        <v>31</v>
      </c>
      <c r="K59" s="14">
        <v>32.6</v>
      </c>
      <c r="L59" s="14">
        <v>33</v>
      </c>
      <c r="M59" s="14">
        <v>30.1</v>
      </c>
      <c r="N59" s="14">
        <v>24.4</v>
      </c>
      <c r="O59" s="14">
        <v>16.6</v>
      </c>
      <c r="P59" s="14">
        <v>11.2</v>
      </c>
      <c r="Q59" s="14">
        <f>AVERAGE(E59:P59)</f>
        <v>22.15833333333333</v>
      </c>
    </row>
    <row r="60" spans="1:17" s="1" customFormat="1" ht="15" thickBot="1">
      <c r="A60" s="8">
        <v>40361</v>
      </c>
      <c r="B60" s="5">
        <v>5</v>
      </c>
      <c r="C60" s="5" t="s">
        <v>26</v>
      </c>
      <c r="D60" s="5">
        <v>98</v>
      </c>
      <c r="E60" s="14">
        <v>30</v>
      </c>
      <c r="F60" s="14">
        <v>30</v>
      </c>
      <c r="G60" s="14">
        <v>30</v>
      </c>
      <c r="H60" s="14">
        <v>30</v>
      </c>
      <c r="I60" s="14">
        <v>30</v>
      </c>
      <c r="J60" s="14">
        <v>30</v>
      </c>
      <c r="K60" s="14">
        <v>30</v>
      </c>
      <c r="L60" s="14">
        <v>30</v>
      </c>
      <c r="M60" s="14">
        <v>30</v>
      </c>
      <c r="N60" s="14">
        <v>30</v>
      </c>
      <c r="O60" s="14">
        <v>30</v>
      </c>
      <c r="P60" s="14">
        <v>30</v>
      </c>
      <c r="Q60" s="14">
        <v>30</v>
      </c>
    </row>
    <row r="61" spans="1:17" s="1" customFormat="1" ht="15" thickBot="1">
      <c r="A61" s="8"/>
      <c r="B61" s="5"/>
      <c r="C61" s="5"/>
      <c r="D61" s="5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</row>
    <row r="62" spans="1:17" s="1" customFormat="1" ht="15" thickBot="1">
      <c r="A62" s="8"/>
      <c r="B62" s="5"/>
      <c r="C62" s="5"/>
      <c r="D62" s="5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 spans="1:17" s="1" customFormat="1" ht="15" thickBot="1">
      <c r="A63" s="9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</row>
    <row r="64" spans="1:17" s="1" customFormat="1" ht="15" thickBot="1">
      <c r="A64" s="10" t="s">
        <v>11</v>
      </c>
      <c r="B64" s="4" t="s">
        <v>41</v>
      </c>
      <c r="C64" s="4" t="s">
        <v>8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</row>
    <row r="65" spans="1:17" s="1" customFormat="1" ht="15" thickBot="1">
      <c r="A65" s="8">
        <v>6</v>
      </c>
      <c r="B65" s="5" t="s">
        <v>33</v>
      </c>
      <c r="C65" s="5" t="s">
        <v>34</v>
      </c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</row>
    <row r="66" spans="1:17" s="1" customFormat="1" ht="15" thickBot="1">
      <c r="A66" s="9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</row>
    <row r="67" spans="1:17" s="1" customFormat="1" ht="15" thickBot="1">
      <c r="A67" s="10" t="s">
        <v>3</v>
      </c>
      <c r="B67" s="4" t="s">
        <v>11</v>
      </c>
      <c r="C67" s="4" t="s">
        <v>39</v>
      </c>
      <c r="D67" s="4" t="s">
        <v>40</v>
      </c>
      <c r="E67" s="4" t="s">
        <v>12</v>
      </c>
      <c r="F67" s="4" t="s">
        <v>13</v>
      </c>
      <c r="G67" s="4" t="s">
        <v>14</v>
      </c>
      <c r="H67" s="4" t="s">
        <v>15</v>
      </c>
      <c r="I67" s="4" t="s">
        <v>16</v>
      </c>
      <c r="J67" s="4" t="s">
        <v>17</v>
      </c>
      <c r="K67" s="4" t="s">
        <v>18</v>
      </c>
      <c r="L67" s="4" t="s">
        <v>19</v>
      </c>
      <c r="M67" s="4" t="s">
        <v>20</v>
      </c>
      <c r="N67" s="4" t="s">
        <v>21</v>
      </c>
      <c r="O67" s="4" t="s">
        <v>22</v>
      </c>
      <c r="P67" s="4" t="s">
        <v>23</v>
      </c>
      <c r="Q67" s="4" t="s">
        <v>24</v>
      </c>
    </row>
    <row r="68" spans="1:17" s="1" customFormat="1" ht="15" thickBot="1">
      <c r="A68" s="8">
        <v>40361</v>
      </c>
      <c r="B68" s="5">
        <v>6</v>
      </c>
      <c r="C68" s="5" t="s">
        <v>30</v>
      </c>
      <c r="D68" s="5">
        <v>1</v>
      </c>
      <c r="E68" s="14">
        <v>1019.9</v>
      </c>
      <c r="F68" s="14">
        <v>1017.5</v>
      </c>
      <c r="G68" s="14">
        <v>1014.3</v>
      </c>
      <c r="H68" s="14">
        <v>1011</v>
      </c>
      <c r="I68" s="14">
        <v>1008.2</v>
      </c>
      <c r="J68" s="14">
        <v>1004.7</v>
      </c>
      <c r="K68" s="14">
        <v>1002</v>
      </c>
      <c r="L68" s="14">
        <v>1002.8</v>
      </c>
      <c r="M68" s="14">
        <v>1007.2</v>
      </c>
      <c r="N68" s="14">
        <v>1012.7</v>
      </c>
      <c r="O68" s="14">
        <v>1017.2</v>
      </c>
      <c r="P68" s="14">
        <v>1019.8</v>
      </c>
      <c r="Q68" s="14">
        <f>AVERAGE(E68:P68)</f>
        <v>1011.4416666666667</v>
      </c>
    </row>
    <row r="69" spans="1:17" s="1" customFormat="1" ht="15" thickBot="1">
      <c r="A69" s="8">
        <v>40361</v>
      </c>
      <c r="B69" s="5">
        <v>6</v>
      </c>
      <c r="C69" s="5" t="s">
        <v>26</v>
      </c>
      <c r="D69" s="5">
        <v>98</v>
      </c>
      <c r="E69" s="14">
        <v>30</v>
      </c>
      <c r="F69" s="14">
        <v>30</v>
      </c>
      <c r="G69" s="14">
        <v>30</v>
      </c>
      <c r="H69" s="14">
        <v>30</v>
      </c>
      <c r="I69" s="14">
        <v>30</v>
      </c>
      <c r="J69" s="14">
        <v>30</v>
      </c>
      <c r="K69" s="14">
        <v>30</v>
      </c>
      <c r="L69" s="14">
        <v>30</v>
      </c>
      <c r="M69" s="14">
        <v>30</v>
      </c>
      <c r="N69" s="14">
        <v>30</v>
      </c>
      <c r="O69" s="14">
        <v>30</v>
      </c>
      <c r="P69" s="14">
        <v>30</v>
      </c>
      <c r="Q69" s="14">
        <v>30</v>
      </c>
    </row>
    <row r="70" spans="1:17" s="1" customFormat="1" ht="15" thickBot="1">
      <c r="A70" s="8"/>
      <c r="B70" s="5"/>
      <c r="C70" s="5"/>
      <c r="D70" s="5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</row>
    <row r="71" spans="1:17" s="1" customFormat="1" ht="15" thickBot="1">
      <c r="A71" s="8"/>
      <c r="B71" s="5"/>
      <c r="C71" s="5"/>
      <c r="D71" s="5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2" spans="1:17" s="1" customFormat="1" ht="15" thickBot="1">
      <c r="A72" s="9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</row>
    <row r="73" spans="1:17" s="1" customFormat="1" ht="15" thickBot="1">
      <c r="A73" s="10" t="s">
        <v>11</v>
      </c>
      <c r="B73" s="4" t="s">
        <v>41</v>
      </c>
      <c r="C73" s="4" t="s">
        <v>8</v>
      </c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</row>
    <row r="74" spans="1:17" s="1" customFormat="1" ht="15" thickBot="1">
      <c r="A74" s="8">
        <v>7</v>
      </c>
      <c r="B74" s="5" t="s">
        <v>35</v>
      </c>
      <c r="C74" s="5" t="s">
        <v>34</v>
      </c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</row>
    <row r="75" spans="1:17" s="1" customFormat="1" ht="15" thickBot="1">
      <c r="A75" s="9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</row>
    <row r="76" spans="1:17" s="1" customFormat="1" ht="15" thickBot="1">
      <c r="A76" s="10" t="s">
        <v>3</v>
      </c>
      <c r="B76" s="4" t="s">
        <v>11</v>
      </c>
      <c r="C76" s="4" t="s">
        <v>39</v>
      </c>
      <c r="D76" s="4" t="s">
        <v>40</v>
      </c>
      <c r="E76" s="4" t="s">
        <v>12</v>
      </c>
      <c r="F76" s="4" t="s">
        <v>13</v>
      </c>
      <c r="G76" s="4" t="s">
        <v>14</v>
      </c>
      <c r="H76" s="4" t="s">
        <v>15</v>
      </c>
      <c r="I76" s="4" t="s">
        <v>16</v>
      </c>
      <c r="J76" s="4" t="s">
        <v>17</v>
      </c>
      <c r="K76" s="4" t="s">
        <v>18</v>
      </c>
      <c r="L76" s="4" t="s">
        <v>19</v>
      </c>
      <c r="M76" s="4" t="s">
        <v>20</v>
      </c>
      <c r="N76" s="4" t="s">
        <v>21</v>
      </c>
      <c r="O76" s="4" t="s">
        <v>22</v>
      </c>
      <c r="P76" s="4" t="s">
        <v>23</v>
      </c>
      <c r="Q76" s="4" t="s">
        <v>24</v>
      </c>
    </row>
    <row r="77" spans="1:17" s="1" customFormat="1" ht="15" thickBot="1">
      <c r="A77" s="8">
        <v>40361</v>
      </c>
      <c r="B77" s="5">
        <v>7</v>
      </c>
      <c r="C77" s="5" t="s">
        <v>30</v>
      </c>
      <c r="D77" s="5">
        <v>1</v>
      </c>
      <c r="E77" s="15">
        <v>6.6</v>
      </c>
      <c r="F77" s="15">
        <v>5.9</v>
      </c>
      <c r="G77" s="15">
        <v>6.1</v>
      </c>
      <c r="H77" s="15">
        <v>6.6</v>
      </c>
      <c r="I77" s="15">
        <v>6.5</v>
      </c>
      <c r="J77" s="15">
        <v>6.4</v>
      </c>
      <c r="K77" s="15">
        <v>7.4</v>
      </c>
      <c r="L77" s="15">
        <v>7.7</v>
      </c>
      <c r="M77" s="15">
        <v>7.2</v>
      </c>
      <c r="N77" s="15">
        <v>8</v>
      </c>
      <c r="O77" s="15">
        <v>7.8</v>
      </c>
      <c r="P77" s="15">
        <v>6.9</v>
      </c>
      <c r="Q77" s="15">
        <f>AVERAGE(E77:P77)</f>
        <v>6.925000000000001</v>
      </c>
    </row>
    <row r="78" spans="1:17" s="1" customFormat="1" ht="15" thickBot="1">
      <c r="A78" s="8">
        <v>40361</v>
      </c>
      <c r="B78" s="5">
        <v>7</v>
      </c>
      <c r="C78" s="5" t="s">
        <v>26</v>
      </c>
      <c r="D78" s="5">
        <v>98</v>
      </c>
      <c r="E78" s="15">
        <v>30</v>
      </c>
      <c r="F78" s="15">
        <v>30</v>
      </c>
      <c r="G78" s="15">
        <v>30</v>
      </c>
      <c r="H78" s="15">
        <v>30</v>
      </c>
      <c r="I78" s="15">
        <v>30</v>
      </c>
      <c r="J78" s="15">
        <v>30</v>
      </c>
      <c r="K78" s="15">
        <v>30</v>
      </c>
      <c r="L78" s="15">
        <v>30</v>
      </c>
      <c r="M78" s="15">
        <v>30</v>
      </c>
      <c r="N78" s="15">
        <v>30</v>
      </c>
      <c r="O78" s="15">
        <v>30</v>
      </c>
      <c r="P78" s="15">
        <v>30</v>
      </c>
      <c r="Q78" s="15">
        <v>30</v>
      </c>
    </row>
    <row r="79" spans="1:17" s="1" customFormat="1" ht="15" thickBot="1">
      <c r="A79" s="8"/>
      <c r="B79" s="5"/>
      <c r="C79" s="5"/>
      <c r="D79" s="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1:17" s="1" customFormat="1" ht="15" thickBot="1">
      <c r="A80" s="8"/>
      <c r="B80" s="5"/>
      <c r="C80" s="5"/>
      <c r="D80" s="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1:17" s="1" customFormat="1" ht="15" thickBot="1">
      <c r="A81" s="9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</row>
    <row r="82" spans="1:17" s="1" customFormat="1" ht="15" thickBot="1">
      <c r="A82" s="10" t="s">
        <v>11</v>
      </c>
      <c r="B82" s="4" t="s">
        <v>41</v>
      </c>
      <c r="C82" s="4" t="s">
        <v>8</v>
      </c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</row>
    <row r="83" spans="1:17" s="1" customFormat="1" ht="15" thickBot="1">
      <c r="A83" s="8">
        <v>8</v>
      </c>
      <c r="B83" s="5" t="s">
        <v>36</v>
      </c>
      <c r="C83" s="5" t="s">
        <v>37</v>
      </c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</row>
    <row r="84" spans="1:17" s="1" customFormat="1" ht="15" thickBot="1">
      <c r="A84" s="9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</row>
    <row r="85" spans="1:17" s="1" customFormat="1" ht="15" thickBot="1">
      <c r="A85" s="10" t="s">
        <v>3</v>
      </c>
      <c r="B85" s="4" t="s">
        <v>11</v>
      </c>
      <c r="C85" s="4" t="s">
        <v>39</v>
      </c>
      <c r="D85" s="4" t="s">
        <v>40</v>
      </c>
      <c r="E85" s="4" t="s">
        <v>12</v>
      </c>
      <c r="F85" s="4" t="s">
        <v>13</v>
      </c>
      <c r="G85" s="4" t="s">
        <v>14</v>
      </c>
      <c r="H85" s="4" t="s">
        <v>15</v>
      </c>
      <c r="I85" s="4" t="s">
        <v>16</v>
      </c>
      <c r="J85" s="4" t="s">
        <v>17</v>
      </c>
      <c r="K85" s="4" t="s">
        <v>18</v>
      </c>
      <c r="L85" s="4" t="s">
        <v>19</v>
      </c>
      <c r="M85" s="4" t="s">
        <v>20</v>
      </c>
      <c r="N85" s="4" t="s">
        <v>21</v>
      </c>
      <c r="O85" s="4" t="s">
        <v>22</v>
      </c>
      <c r="P85" s="4" t="s">
        <v>23</v>
      </c>
      <c r="Q85" s="4" t="s">
        <v>24</v>
      </c>
    </row>
    <row r="86" spans="1:17" s="1" customFormat="1" ht="15" thickBot="1">
      <c r="A86" s="8"/>
      <c r="B86" s="5">
        <v>8</v>
      </c>
      <c r="C86" s="5" t="s">
        <v>25</v>
      </c>
      <c r="D86" s="5">
        <v>4</v>
      </c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</row>
    <row r="87" spans="1:17" s="1" customFormat="1" ht="15" thickBot="1">
      <c r="A87" s="8"/>
      <c r="B87" s="5"/>
      <c r="C87" s="5"/>
      <c r="D87" s="5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</row>
    <row r="88" spans="1:17" s="1" customFormat="1" ht="15" thickBot="1">
      <c r="A88" s="8"/>
      <c r="B88" s="5"/>
      <c r="C88" s="5"/>
      <c r="D88" s="5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</row>
    <row r="89" spans="1:17" s="1" customFormat="1" ht="15" thickBot="1">
      <c r="A89" s="8"/>
      <c r="B89" s="5"/>
      <c r="C89" s="5"/>
      <c r="D89" s="5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</row>
    <row r="90" spans="1:17" s="1" customFormat="1" ht="14.25">
      <c r="A90" s="12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</row>
    <row r="91" spans="1:17" s="1" customFormat="1" ht="14.25">
      <c r="A91" s="9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</row>
    <row r="92" spans="1:17" s="1" customFormat="1" ht="17.25">
      <c r="A92" s="29" t="s">
        <v>43</v>
      </c>
      <c r="B92" s="30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</row>
    <row r="93" spans="1:17" s="1" customFormat="1" ht="14.25">
      <c r="A93" s="9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</row>
    <row r="94" spans="1:17" s="1" customFormat="1" ht="15" thickBot="1">
      <c r="A94" s="9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</row>
    <row r="95" spans="1:17" s="1" customFormat="1" ht="15" thickBot="1">
      <c r="A95" s="10" t="s">
        <v>11</v>
      </c>
      <c r="B95" s="4" t="s">
        <v>41</v>
      </c>
      <c r="C95" s="4" t="s">
        <v>8</v>
      </c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</row>
    <row r="96" spans="1:17" s="1" customFormat="1" ht="15" thickBot="1">
      <c r="A96" s="8"/>
      <c r="B96" s="5"/>
      <c r="C96" s="5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</row>
    <row r="97" spans="1:17" s="1" customFormat="1" ht="15" thickBot="1">
      <c r="A97" s="9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</row>
    <row r="98" spans="1:17" s="1" customFormat="1" ht="15" thickBot="1">
      <c r="A98" s="10" t="s">
        <v>3</v>
      </c>
      <c r="B98" s="4" t="s">
        <v>11</v>
      </c>
      <c r="C98" s="4" t="s">
        <v>39</v>
      </c>
      <c r="D98" s="4" t="s">
        <v>40</v>
      </c>
      <c r="E98" s="4" t="s">
        <v>12</v>
      </c>
      <c r="F98" s="4" t="s">
        <v>13</v>
      </c>
      <c r="G98" s="4" t="s">
        <v>14</v>
      </c>
      <c r="H98" s="4" t="s">
        <v>15</v>
      </c>
      <c r="I98" s="4" t="s">
        <v>16</v>
      </c>
      <c r="J98" s="4" t="s">
        <v>17</v>
      </c>
      <c r="K98" s="4" t="s">
        <v>18</v>
      </c>
      <c r="L98" s="4" t="s">
        <v>19</v>
      </c>
      <c r="M98" s="4" t="s">
        <v>20</v>
      </c>
      <c r="N98" s="4" t="s">
        <v>21</v>
      </c>
      <c r="O98" s="4" t="s">
        <v>22</v>
      </c>
      <c r="P98" s="4" t="s">
        <v>23</v>
      </c>
      <c r="Q98" s="4" t="s">
        <v>24</v>
      </c>
    </row>
    <row r="99" spans="1:17" s="1" customFormat="1" ht="15" thickBot="1">
      <c r="A99" s="8"/>
      <c r="B99" s="5"/>
      <c r="C99" s="5"/>
      <c r="D99" s="5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</row>
    <row r="100" spans="1:17" s="1" customFormat="1" ht="15" thickBot="1">
      <c r="A100" s="8"/>
      <c r="B100" s="5"/>
      <c r="C100" s="5"/>
      <c r="D100" s="5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</row>
    <row r="101" spans="1:17" s="1" customFormat="1" ht="15" thickBot="1">
      <c r="A101" s="8"/>
      <c r="B101" s="5"/>
      <c r="C101" s="5"/>
      <c r="D101" s="5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</row>
    <row r="102" spans="1:17" s="1" customFormat="1" ht="15" thickBot="1">
      <c r="A102" s="8"/>
      <c r="B102" s="5"/>
      <c r="C102" s="5"/>
      <c r="D102" s="5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 spans="1:17" s="1" customFormat="1" ht="15" thickBot="1">
      <c r="A103" s="9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</row>
    <row r="104" spans="1:17" s="1" customFormat="1" ht="15" thickBot="1">
      <c r="A104" s="10" t="s">
        <v>11</v>
      </c>
      <c r="B104" s="4" t="s">
        <v>41</v>
      </c>
      <c r="C104" s="4" t="s">
        <v>8</v>
      </c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</row>
    <row r="105" spans="1:17" s="1" customFormat="1" ht="15" thickBot="1">
      <c r="A105" s="8"/>
      <c r="B105" s="5"/>
      <c r="C105" s="5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</row>
    <row r="106" spans="1:17" s="1" customFormat="1" ht="15" thickBot="1">
      <c r="A106" s="9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</row>
    <row r="107" spans="1:17" s="1" customFormat="1" ht="15" thickBot="1">
      <c r="A107" s="10" t="s">
        <v>3</v>
      </c>
      <c r="B107" s="4" t="s">
        <v>11</v>
      </c>
      <c r="C107" s="4" t="s">
        <v>39</v>
      </c>
      <c r="D107" s="4" t="s">
        <v>40</v>
      </c>
      <c r="E107" s="4" t="s">
        <v>12</v>
      </c>
      <c r="F107" s="4" t="s">
        <v>13</v>
      </c>
      <c r="G107" s="4" t="s">
        <v>14</v>
      </c>
      <c r="H107" s="4" t="s">
        <v>15</v>
      </c>
      <c r="I107" s="4" t="s">
        <v>16</v>
      </c>
      <c r="J107" s="4" t="s">
        <v>17</v>
      </c>
      <c r="K107" s="4" t="s">
        <v>18</v>
      </c>
      <c r="L107" s="4" t="s">
        <v>19</v>
      </c>
      <c r="M107" s="4" t="s">
        <v>20</v>
      </c>
      <c r="N107" s="4" t="s">
        <v>21</v>
      </c>
      <c r="O107" s="4" t="s">
        <v>22</v>
      </c>
      <c r="P107" s="4" t="s">
        <v>23</v>
      </c>
      <c r="Q107" s="4" t="s">
        <v>24</v>
      </c>
    </row>
    <row r="108" spans="1:17" s="1" customFormat="1" ht="15" thickBot="1">
      <c r="A108" s="8"/>
      <c r="B108" s="5"/>
      <c r="C108" s="5"/>
      <c r="D108" s="5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 spans="1:17" s="1" customFormat="1" ht="15" thickBot="1">
      <c r="A109" s="8"/>
      <c r="B109" s="5"/>
      <c r="C109" s="5"/>
      <c r="D109" s="5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</row>
    <row r="110" spans="1:17" s="1" customFormat="1" ht="15" thickBot="1">
      <c r="A110" s="8"/>
      <c r="B110" s="5"/>
      <c r="C110" s="5"/>
      <c r="D110" s="5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 spans="1:17" s="1" customFormat="1" ht="15" thickBot="1">
      <c r="A111" s="8"/>
      <c r="B111" s="5"/>
      <c r="C111" s="5"/>
      <c r="D111" s="5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 spans="1:17" s="1" customFormat="1" ht="15" thickBot="1">
      <c r="A112" s="9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</row>
    <row r="113" spans="1:17" s="1" customFormat="1" ht="15" thickBot="1">
      <c r="A113" s="10" t="s">
        <v>11</v>
      </c>
      <c r="B113" s="4" t="s">
        <v>41</v>
      </c>
      <c r="C113" s="4" t="s">
        <v>8</v>
      </c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</row>
    <row r="114" spans="1:17" s="1" customFormat="1" ht="15" thickBot="1">
      <c r="A114" s="8"/>
      <c r="B114" s="5"/>
      <c r="C114" s="5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</row>
    <row r="115" spans="1:17" s="1" customFormat="1" ht="15" thickBot="1">
      <c r="A115" s="9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</row>
    <row r="116" spans="1:17" s="1" customFormat="1" ht="15" thickBot="1">
      <c r="A116" s="10" t="s">
        <v>3</v>
      </c>
      <c r="B116" s="4" t="s">
        <v>11</v>
      </c>
      <c r="C116" s="4" t="s">
        <v>39</v>
      </c>
      <c r="D116" s="4" t="s">
        <v>40</v>
      </c>
      <c r="E116" s="4" t="s">
        <v>12</v>
      </c>
      <c r="F116" s="4" t="s">
        <v>13</v>
      </c>
      <c r="G116" s="4" t="s">
        <v>14</v>
      </c>
      <c r="H116" s="4" t="s">
        <v>15</v>
      </c>
      <c r="I116" s="4" t="s">
        <v>16</v>
      </c>
      <c r="J116" s="4" t="s">
        <v>17</v>
      </c>
      <c r="K116" s="4" t="s">
        <v>18</v>
      </c>
      <c r="L116" s="4" t="s">
        <v>19</v>
      </c>
      <c r="M116" s="4" t="s">
        <v>20</v>
      </c>
      <c r="N116" s="4" t="s">
        <v>21</v>
      </c>
      <c r="O116" s="4" t="s">
        <v>22</v>
      </c>
      <c r="P116" s="4" t="s">
        <v>23</v>
      </c>
      <c r="Q116" s="4" t="s">
        <v>24</v>
      </c>
    </row>
    <row r="117" spans="1:17" s="1" customFormat="1" ht="15" thickBot="1">
      <c r="A117" s="8"/>
      <c r="B117" s="5"/>
      <c r="C117" s="5"/>
      <c r="D117" s="5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1:17" s="1" customFormat="1" ht="15" thickBot="1">
      <c r="A118" s="8"/>
      <c r="B118" s="5"/>
      <c r="C118" s="5"/>
      <c r="D118" s="5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</row>
    <row r="119" spans="1:17" s="1" customFormat="1" ht="15" thickBot="1">
      <c r="A119" s="8"/>
      <c r="B119" s="5"/>
      <c r="C119" s="5"/>
      <c r="D119" s="5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</row>
    <row r="120" spans="1:17" s="1" customFormat="1" ht="15" thickBot="1">
      <c r="A120" s="8"/>
      <c r="B120" s="5"/>
      <c r="C120" s="5"/>
      <c r="D120" s="5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 spans="1:17" s="1" customFormat="1" ht="15" thickBot="1">
      <c r="A121" s="9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</row>
    <row r="122" spans="1:17" s="1" customFormat="1" ht="15" thickBot="1">
      <c r="A122" s="10" t="s">
        <v>11</v>
      </c>
      <c r="B122" s="4" t="s">
        <v>41</v>
      </c>
      <c r="C122" s="4" t="s">
        <v>8</v>
      </c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</row>
    <row r="123" spans="1:17" s="1" customFormat="1" ht="15" thickBot="1">
      <c r="A123" s="8"/>
      <c r="B123" s="5"/>
      <c r="C123" s="5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</row>
    <row r="124" spans="1:17" s="1" customFormat="1" ht="15" thickBot="1">
      <c r="A124" s="9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</row>
    <row r="125" spans="1:17" s="1" customFormat="1" ht="15" thickBot="1">
      <c r="A125" s="10" t="s">
        <v>3</v>
      </c>
      <c r="B125" s="4" t="s">
        <v>11</v>
      </c>
      <c r="C125" s="4" t="s">
        <v>39</v>
      </c>
      <c r="D125" s="4" t="s">
        <v>40</v>
      </c>
      <c r="E125" s="4" t="s">
        <v>12</v>
      </c>
      <c r="F125" s="4" t="s">
        <v>13</v>
      </c>
      <c r="G125" s="4" t="s">
        <v>14</v>
      </c>
      <c r="H125" s="4" t="s">
        <v>15</v>
      </c>
      <c r="I125" s="4" t="s">
        <v>16</v>
      </c>
      <c r="J125" s="4" t="s">
        <v>17</v>
      </c>
      <c r="K125" s="4" t="s">
        <v>18</v>
      </c>
      <c r="L125" s="4" t="s">
        <v>19</v>
      </c>
      <c r="M125" s="4" t="s">
        <v>20</v>
      </c>
      <c r="N125" s="4" t="s">
        <v>21</v>
      </c>
      <c r="O125" s="4" t="s">
        <v>22</v>
      </c>
      <c r="P125" s="4" t="s">
        <v>23</v>
      </c>
      <c r="Q125" s="4" t="s">
        <v>24</v>
      </c>
    </row>
    <row r="126" spans="1:17" s="1" customFormat="1" ht="15" thickBot="1">
      <c r="A126" s="8"/>
      <c r="B126" s="5"/>
      <c r="C126" s="5"/>
      <c r="D126" s="5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</row>
    <row r="127" spans="1:17" s="1" customFormat="1" ht="15" thickBot="1">
      <c r="A127" s="8"/>
      <c r="B127" s="5"/>
      <c r="C127" s="5"/>
      <c r="D127" s="5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</row>
    <row r="128" spans="1:17" s="1" customFormat="1" ht="15" thickBot="1">
      <c r="A128" s="8"/>
      <c r="B128" s="5"/>
      <c r="C128" s="5"/>
      <c r="D128" s="5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</row>
    <row r="129" spans="1:17" s="1" customFormat="1" ht="15" thickBot="1">
      <c r="A129" s="8"/>
      <c r="B129" s="5"/>
      <c r="C129" s="5"/>
      <c r="D129" s="5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</row>
    <row r="130" spans="1:17" s="1" customFormat="1" ht="15" thickBot="1">
      <c r="A130" s="9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</row>
    <row r="131" spans="1:17" s="1" customFormat="1" ht="15" thickBot="1">
      <c r="A131" s="10" t="s">
        <v>11</v>
      </c>
      <c r="B131" s="4" t="s">
        <v>41</v>
      </c>
      <c r="C131" s="4" t="s">
        <v>8</v>
      </c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</row>
    <row r="132" spans="1:17" s="1" customFormat="1" ht="15" thickBot="1">
      <c r="A132" s="8"/>
      <c r="B132" s="5"/>
      <c r="C132" s="5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</row>
    <row r="133" spans="1:17" s="1" customFormat="1" ht="15" thickBot="1">
      <c r="A133" s="9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</row>
    <row r="134" spans="1:17" s="1" customFormat="1" ht="15" thickBot="1">
      <c r="A134" s="10" t="s">
        <v>3</v>
      </c>
      <c r="B134" s="4" t="s">
        <v>11</v>
      </c>
      <c r="C134" s="4" t="s">
        <v>39</v>
      </c>
      <c r="D134" s="4" t="s">
        <v>40</v>
      </c>
      <c r="E134" s="4" t="s">
        <v>12</v>
      </c>
      <c r="F134" s="4" t="s">
        <v>13</v>
      </c>
      <c r="G134" s="4" t="s">
        <v>14</v>
      </c>
      <c r="H134" s="4" t="s">
        <v>15</v>
      </c>
      <c r="I134" s="4" t="s">
        <v>16</v>
      </c>
      <c r="J134" s="4" t="s">
        <v>17</v>
      </c>
      <c r="K134" s="4" t="s">
        <v>18</v>
      </c>
      <c r="L134" s="4" t="s">
        <v>19</v>
      </c>
      <c r="M134" s="4" t="s">
        <v>20</v>
      </c>
      <c r="N134" s="4" t="s">
        <v>21</v>
      </c>
      <c r="O134" s="4" t="s">
        <v>22</v>
      </c>
      <c r="P134" s="4" t="s">
        <v>23</v>
      </c>
      <c r="Q134" s="4" t="s">
        <v>24</v>
      </c>
    </row>
    <row r="135" spans="1:17" s="1" customFormat="1" ht="15" thickBot="1">
      <c r="A135" s="8"/>
      <c r="B135" s="5"/>
      <c r="C135" s="5"/>
      <c r="D135" s="5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</row>
    <row r="136" spans="1:17" s="1" customFormat="1" ht="15" thickBot="1">
      <c r="A136" s="8"/>
      <c r="B136" s="5"/>
      <c r="C136" s="5"/>
      <c r="D136" s="5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</row>
    <row r="137" spans="1:17" s="1" customFormat="1" ht="15" thickBot="1">
      <c r="A137" s="8"/>
      <c r="B137" s="5"/>
      <c r="C137" s="5"/>
      <c r="D137" s="5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</row>
    <row r="138" spans="1:17" s="1" customFormat="1" ht="15" thickBot="1">
      <c r="A138" s="8"/>
      <c r="B138" s="5"/>
      <c r="C138" s="5"/>
      <c r="D138" s="5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</row>
    <row r="139" spans="1:17" s="1" customFormat="1" ht="15" thickBot="1">
      <c r="A139" s="9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</row>
    <row r="140" spans="1:17" s="1" customFormat="1" ht="15" thickBot="1">
      <c r="A140" s="10" t="s">
        <v>11</v>
      </c>
      <c r="B140" s="4" t="s">
        <v>41</v>
      </c>
      <c r="C140" s="4" t="s">
        <v>8</v>
      </c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</row>
    <row r="141" spans="1:17" s="1" customFormat="1" ht="15" thickBot="1">
      <c r="A141" s="8"/>
      <c r="B141" s="5"/>
      <c r="C141" s="5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</row>
    <row r="142" spans="1:17" s="1" customFormat="1" ht="15" thickBot="1">
      <c r="A142" s="9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</row>
    <row r="143" spans="1:17" s="1" customFormat="1" ht="15" thickBot="1">
      <c r="A143" s="10" t="s">
        <v>3</v>
      </c>
      <c r="B143" s="4" t="s">
        <v>11</v>
      </c>
      <c r="C143" s="4" t="s">
        <v>39</v>
      </c>
      <c r="D143" s="4" t="s">
        <v>40</v>
      </c>
      <c r="E143" s="4" t="s">
        <v>12</v>
      </c>
      <c r="F143" s="4" t="s">
        <v>13</v>
      </c>
      <c r="G143" s="4" t="s">
        <v>14</v>
      </c>
      <c r="H143" s="4" t="s">
        <v>15</v>
      </c>
      <c r="I143" s="4" t="s">
        <v>16</v>
      </c>
      <c r="J143" s="4" t="s">
        <v>17</v>
      </c>
      <c r="K143" s="4" t="s">
        <v>18</v>
      </c>
      <c r="L143" s="4" t="s">
        <v>19</v>
      </c>
      <c r="M143" s="4" t="s">
        <v>20</v>
      </c>
      <c r="N143" s="4" t="s">
        <v>21</v>
      </c>
      <c r="O143" s="4" t="s">
        <v>22</v>
      </c>
      <c r="P143" s="4" t="s">
        <v>23</v>
      </c>
      <c r="Q143" s="4" t="s">
        <v>24</v>
      </c>
    </row>
    <row r="144" spans="1:17" s="1" customFormat="1" ht="15" thickBot="1">
      <c r="A144" s="8"/>
      <c r="B144" s="5"/>
      <c r="C144" s="5"/>
      <c r="D144" s="5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</row>
    <row r="145" spans="1:17" s="1" customFormat="1" ht="15" thickBot="1">
      <c r="A145" s="8"/>
      <c r="B145" s="5"/>
      <c r="C145" s="5"/>
      <c r="D145" s="5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</row>
    <row r="146" spans="1:17" s="1" customFormat="1" ht="15" thickBot="1">
      <c r="A146" s="8"/>
      <c r="B146" s="5"/>
      <c r="C146" s="5"/>
      <c r="D146" s="5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</row>
    <row r="147" spans="1:17" s="1" customFormat="1" ht="15" thickBot="1">
      <c r="A147" s="8"/>
      <c r="B147" s="5"/>
      <c r="C147" s="5"/>
      <c r="D147" s="5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</row>
    <row r="148" spans="1:17" s="1" customFormat="1" ht="15" thickBot="1">
      <c r="A148" s="9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</row>
    <row r="149" spans="1:17" s="1" customFormat="1" ht="15" thickBot="1">
      <c r="A149" s="10" t="s">
        <v>11</v>
      </c>
      <c r="B149" s="4" t="s">
        <v>41</v>
      </c>
      <c r="C149" s="4" t="s">
        <v>8</v>
      </c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</row>
    <row r="150" spans="1:17" s="1" customFormat="1" ht="15" thickBot="1">
      <c r="A150" s="8"/>
      <c r="B150" s="5"/>
      <c r="C150" s="5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</row>
    <row r="151" spans="1:17" s="1" customFormat="1" ht="15" thickBot="1">
      <c r="A151" s="9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</row>
    <row r="152" spans="1:17" s="1" customFormat="1" ht="15" thickBot="1">
      <c r="A152" s="10" t="s">
        <v>3</v>
      </c>
      <c r="B152" s="4" t="s">
        <v>11</v>
      </c>
      <c r="C152" s="4" t="s">
        <v>39</v>
      </c>
      <c r="D152" s="4" t="s">
        <v>40</v>
      </c>
      <c r="E152" s="4" t="s">
        <v>12</v>
      </c>
      <c r="F152" s="4" t="s">
        <v>13</v>
      </c>
      <c r="G152" s="4" t="s">
        <v>14</v>
      </c>
      <c r="H152" s="4" t="s">
        <v>15</v>
      </c>
      <c r="I152" s="4" t="s">
        <v>16</v>
      </c>
      <c r="J152" s="4" t="s">
        <v>17</v>
      </c>
      <c r="K152" s="4" t="s">
        <v>18</v>
      </c>
      <c r="L152" s="4" t="s">
        <v>19</v>
      </c>
      <c r="M152" s="4" t="s">
        <v>20</v>
      </c>
      <c r="N152" s="4" t="s">
        <v>21</v>
      </c>
      <c r="O152" s="4" t="s">
        <v>22</v>
      </c>
      <c r="P152" s="4" t="s">
        <v>23</v>
      </c>
      <c r="Q152" s="4" t="s">
        <v>24</v>
      </c>
    </row>
    <row r="153" spans="1:17" s="1" customFormat="1" ht="15" thickBot="1">
      <c r="A153" s="8"/>
      <c r="B153" s="5"/>
      <c r="C153" s="5"/>
      <c r="D153" s="5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</row>
    <row r="154" spans="1:17" s="1" customFormat="1" ht="15" thickBot="1">
      <c r="A154" s="8"/>
      <c r="B154" s="5"/>
      <c r="C154" s="5"/>
      <c r="D154" s="5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</row>
    <row r="155" spans="1:17" s="1" customFormat="1" ht="15" thickBot="1">
      <c r="A155" s="8"/>
      <c r="B155" s="5"/>
      <c r="C155" s="5"/>
      <c r="D155" s="5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</row>
    <row r="156" spans="1:17" s="1" customFormat="1" ht="15" thickBot="1">
      <c r="A156" s="8"/>
      <c r="B156" s="5"/>
      <c r="C156" s="5"/>
      <c r="D156" s="5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</row>
    <row r="157" spans="1:17" s="1" customFormat="1" ht="15" thickBot="1">
      <c r="A157" s="9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</row>
    <row r="158" spans="1:17" s="1" customFormat="1" ht="15" thickBot="1">
      <c r="A158" s="10" t="s">
        <v>11</v>
      </c>
      <c r="B158" s="4" t="s">
        <v>41</v>
      </c>
      <c r="C158" s="4" t="s">
        <v>8</v>
      </c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</row>
    <row r="159" spans="1:17" s="1" customFormat="1" ht="15" thickBot="1">
      <c r="A159" s="8"/>
      <c r="B159" s="5"/>
      <c r="C159" s="5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</row>
    <row r="160" spans="1:17" s="1" customFormat="1" ht="15" thickBot="1">
      <c r="A160" s="9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</row>
    <row r="161" spans="1:17" s="1" customFormat="1" ht="15" thickBot="1">
      <c r="A161" s="10" t="s">
        <v>3</v>
      </c>
      <c r="B161" s="4" t="s">
        <v>11</v>
      </c>
      <c r="C161" s="4" t="s">
        <v>39</v>
      </c>
      <c r="D161" s="4" t="s">
        <v>40</v>
      </c>
      <c r="E161" s="4" t="s">
        <v>12</v>
      </c>
      <c r="F161" s="4" t="s">
        <v>13</v>
      </c>
      <c r="G161" s="4" t="s">
        <v>14</v>
      </c>
      <c r="H161" s="4" t="s">
        <v>15</v>
      </c>
      <c r="I161" s="4" t="s">
        <v>16</v>
      </c>
      <c r="J161" s="4" t="s">
        <v>17</v>
      </c>
      <c r="K161" s="4" t="s">
        <v>18</v>
      </c>
      <c r="L161" s="4" t="s">
        <v>19</v>
      </c>
      <c r="M161" s="4" t="s">
        <v>20</v>
      </c>
      <c r="N161" s="4" t="s">
        <v>21</v>
      </c>
      <c r="O161" s="4" t="s">
        <v>22</v>
      </c>
      <c r="P161" s="4" t="s">
        <v>23</v>
      </c>
      <c r="Q161" s="4" t="s">
        <v>24</v>
      </c>
    </row>
    <row r="162" spans="1:17" s="1" customFormat="1" ht="15" thickBot="1">
      <c r="A162" s="8"/>
      <c r="B162" s="5"/>
      <c r="C162" s="5"/>
      <c r="D162" s="5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</row>
    <row r="163" spans="1:17" s="1" customFormat="1" ht="15" thickBot="1">
      <c r="A163" s="8"/>
      <c r="B163" s="5"/>
      <c r="C163" s="5"/>
      <c r="D163" s="5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</row>
    <row r="164" spans="1:17" s="1" customFormat="1" ht="15" thickBot="1">
      <c r="A164" s="8"/>
      <c r="B164" s="5"/>
      <c r="C164" s="5"/>
      <c r="D164" s="5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</row>
    <row r="165" spans="1:17" ht="14.25" thickBot="1">
      <c r="A165" s="17"/>
      <c r="B165" s="18"/>
      <c r="C165" s="18"/>
      <c r="D165" s="18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</row>
  </sheetData>
  <sheetProtection/>
  <mergeCells count="6">
    <mergeCell ref="A1:B1"/>
    <mergeCell ref="A2:B2"/>
    <mergeCell ref="A4:B4"/>
    <mergeCell ref="A12:B12"/>
    <mergeCell ref="A16:B16"/>
    <mergeCell ref="A92:B9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65"/>
  <sheetViews>
    <sheetView zoomScalePageLayoutView="0" workbookViewId="0" topLeftCell="A1">
      <selection activeCell="A12" sqref="A12:B12"/>
    </sheetView>
  </sheetViews>
  <sheetFormatPr defaultColWidth="9.140625" defaultRowHeight="15"/>
  <cols>
    <col min="1" max="1" width="18.7109375" style="3" customWidth="1"/>
    <col min="2" max="2" width="65.7109375" style="2" customWidth="1"/>
    <col min="3" max="3" width="19.7109375" style="2" customWidth="1"/>
    <col min="4" max="4" width="18.7109375" style="2" customWidth="1"/>
    <col min="5" max="17" width="11.7109375" style="2" customWidth="1"/>
  </cols>
  <sheetData>
    <row r="1" spans="1:17" s="1" customFormat="1" ht="17.25">
      <c r="A1" s="29" t="s">
        <v>45</v>
      </c>
      <c r="B1" s="30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1" customFormat="1" ht="17.25">
      <c r="A2" s="29" t="s">
        <v>44</v>
      </c>
      <c r="B2" s="30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1" customFormat="1" ht="14.25">
      <c r="A3" s="9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s="1" customFormat="1" ht="17.25">
      <c r="A4" s="29" t="s">
        <v>0</v>
      </c>
      <c r="B4" s="30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s="1" customFormat="1" ht="15" thickBot="1">
      <c r="A5" s="9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s="1" customFormat="1" ht="15" thickBot="1">
      <c r="A6" s="10" t="s">
        <v>1</v>
      </c>
      <c r="B6" s="5" t="s">
        <v>48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s="1" customFormat="1" ht="15" thickBot="1">
      <c r="A7" s="10" t="s">
        <v>2</v>
      </c>
      <c r="B7" s="5" t="s">
        <v>54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s="1" customFormat="1" ht="15" thickBot="1">
      <c r="A8" s="9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6"/>
    </row>
    <row r="9" spans="1:17" s="1" customFormat="1" ht="15" thickBot="1">
      <c r="A9" s="10" t="s">
        <v>3</v>
      </c>
      <c r="B9" s="4" t="s">
        <v>4</v>
      </c>
      <c r="C9" s="4" t="s">
        <v>5</v>
      </c>
      <c r="D9" s="4" t="s">
        <v>6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6"/>
    </row>
    <row r="10" spans="1:17" s="1" customFormat="1" ht="15" thickBot="1">
      <c r="A10" s="8">
        <v>40400</v>
      </c>
      <c r="B10" s="5" t="s">
        <v>81</v>
      </c>
      <c r="C10" s="5" t="s">
        <v>82</v>
      </c>
      <c r="D10" s="11">
        <v>23.73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6"/>
      <c r="P10" s="6"/>
      <c r="Q10" s="6"/>
    </row>
    <row r="11" spans="1:17" s="1" customFormat="1" ht="15" thickBot="1">
      <c r="A11" s="9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s="1" customFormat="1" ht="15" thickBot="1">
      <c r="A12" s="31" t="s">
        <v>7</v>
      </c>
      <c r="B12" s="32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s="1" customFormat="1" ht="15" thickBot="1">
      <c r="A13" s="8" t="s">
        <v>38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s="1" customFormat="1" ht="14.25">
      <c r="A14" s="12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s="1" customFormat="1" ht="14.25">
      <c r="A15" s="9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s="1" customFormat="1" ht="17.25">
      <c r="A16" s="29" t="s">
        <v>42</v>
      </c>
      <c r="B16" s="3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s="1" customFormat="1" ht="17.25">
      <c r="A17" s="21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s="1" customFormat="1" ht="15" thickBot="1">
      <c r="A18" s="9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s="1" customFormat="1" ht="15" thickBot="1">
      <c r="A19" s="10" t="s">
        <v>11</v>
      </c>
      <c r="B19" s="4" t="s">
        <v>41</v>
      </c>
      <c r="C19" s="4" t="s">
        <v>8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s="1" customFormat="1" ht="15" thickBot="1">
      <c r="A20" s="8">
        <v>1</v>
      </c>
      <c r="B20" s="5" t="s">
        <v>9</v>
      </c>
      <c r="C20" s="5" t="s">
        <v>10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s="1" customFormat="1" ht="15" thickBot="1">
      <c r="A21" s="9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s="1" customFormat="1" ht="15" thickBot="1">
      <c r="A22" s="10" t="s">
        <v>3</v>
      </c>
      <c r="B22" s="4" t="s">
        <v>11</v>
      </c>
      <c r="C22" s="4" t="s">
        <v>39</v>
      </c>
      <c r="D22" s="4" t="s">
        <v>40</v>
      </c>
      <c r="E22" s="4" t="s">
        <v>12</v>
      </c>
      <c r="F22" s="4" t="s">
        <v>13</v>
      </c>
      <c r="G22" s="4" t="s">
        <v>14</v>
      </c>
      <c r="H22" s="4" t="s">
        <v>15</v>
      </c>
      <c r="I22" s="4" t="s">
        <v>16</v>
      </c>
      <c r="J22" s="4" t="s">
        <v>17</v>
      </c>
      <c r="K22" s="4" t="s">
        <v>18</v>
      </c>
      <c r="L22" s="4" t="s">
        <v>19</v>
      </c>
      <c r="M22" s="4" t="s">
        <v>20</v>
      </c>
      <c r="N22" s="4" t="s">
        <v>21</v>
      </c>
      <c r="O22" s="4" t="s">
        <v>22</v>
      </c>
      <c r="P22" s="4" t="s">
        <v>23</v>
      </c>
      <c r="Q22" s="4" t="s">
        <v>24</v>
      </c>
    </row>
    <row r="23" spans="1:17" s="1" customFormat="1" ht="15" thickBot="1">
      <c r="A23" s="8">
        <v>40400</v>
      </c>
      <c r="B23" s="5">
        <v>1</v>
      </c>
      <c r="C23" s="5" t="s">
        <v>25</v>
      </c>
      <c r="D23" s="5">
        <v>4</v>
      </c>
      <c r="E23" s="14">
        <v>8.4</v>
      </c>
      <c r="F23" s="14">
        <v>3.6</v>
      </c>
      <c r="G23" s="14">
        <v>1.9</v>
      </c>
      <c r="H23" s="14">
        <v>0.5</v>
      </c>
      <c r="I23" s="14">
        <v>0.5</v>
      </c>
      <c r="J23" s="14">
        <v>0</v>
      </c>
      <c r="K23" s="14">
        <v>0</v>
      </c>
      <c r="L23" s="14">
        <v>0</v>
      </c>
      <c r="M23" s="14">
        <v>0.1</v>
      </c>
      <c r="N23" s="14">
        <v>1</v>
      </c>
      <c r="O23" s="14">
        <v>7.2</v>
      </c>
      <c r="P23" s="14">
        <v>7.7</v>
      </c>
      <c r="Q23" s="14">
        <f>SUM(E23:P23)</f>
        <v>30.9</v>
      </c>
    </row>
    <row r="24" spans="1:17" s="1" customFormat="1" ht="15" thickBot="1">
      <c r="A24" s="8">
        <v>40400</v>
      </c>
      <c r="B24" s="5">
        <v>1</v>
      </c>
      <c r="C24" s="5" t="s">
        <v>26</v>
      </c>
      <c r="D24" s="5">
        <v>98</v>
      </c>
      <c r="E24" s="14">
        <v>30</v>
      </c>
      <c r="F24" s="14">
        <v>30</v>
      </c>
      <c r="G24" s="14">
        <v>30</v>
      </c>
      <c r="H24" s="14">
        <v>30</v>
      </c>
      <c r="I24" s="14">
        <v>30</v>
      </c>
      <c r="J24" s="14">
        <v>30</v>
      </c>
      <c r="K24" s="14">
        <v>30</v>
      </c>
      <c r="L24" s="14">
        <v>30</v>
      </c>
      <c r="M24" s="14">
        <v>30</v>
      </c>
      <c r="N24" s="14">
        <v>30</v>
      </c>
      <c r="O24" s="14">
        <v>30</v>
      </c>
      <c r="P24" s="14">
        <v>30</v>
      </c>
      <c r="Q24" s="14">
        <v>30</v>
      </c>
    </row>
    <row r="25" spans="1:17" s="1" customFormat="1" ht="15" thickBot="1">
      <c r="A25" s="8"/>
      <c r="B25" s="5"/>
      <c r="C25" s="5"/>
      <c r="D25" s="5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1:17" s="1" customFormat="1" ht="15" thickBot="1">
      <c r="A26" s="8"/>
      <c r="B26" s="5"/>
      <c r="C26" s="5"/>
      <c r="D26" s="5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1:17" s="1" customFormat="1" ht="15" thickBot="1">
      <c r="A27" s="9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s="1" customFormat="1" ht="15" thickBot="1">
      <c r="A28" s="10" t="s">
        <v>11</v>
      </c>
      <c r="B28" s="4" t="s">
        <v>41</v>
      </c>
      <c r="C28" s="4" t="s">
        <v>8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s="1" customFormat="1" ht="15" thickBot="1">
      <c r="A29" s="8">
        <v>2</v>
      </c>
      <c r="B29" s="5" t="s">
        <v>27</v>
      </c>
      <c r="C29" s="5" t="s">
        <v>46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s="1" customFormat="1" ht="15" thickBot="1">
      <c r="A30" s="9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s="1" customFormat="1" ht="15" thickBot="1">
      <c r="A31" s="10" t="s">
        <v>3</v>
      </c>
      <c r="B31" s="4" t="s">
        <v>11</v>
      </c>
      <c r="C31" s="4" t="s">
        <v>39</v>
      </c>
      <c r="D31" s="4" t="s">
        <v>40</v>
      </c>
      <c r="E31" s="4" t="s">
        <v>12</v>
      </c>
      <c r="F31" s="4" t="s">
        <v>13</v>
      </c>
      <c r="G31" s="4" t="s">
        <v>14</v>
      </c>
      <c r="H31" s="4" t="s">
        <v>15</v>
      </c>
      <c r="I31" s="4" t="s">
        <v>16</v>
      </c>
      <c r="J31" s="4" t="s">
        <v>17</v>
      </c>
      <c r="K31" s="4" t="s">
        <v>18</v>
      </c>
      <c r="L31" s="4" t="s">
        <v>19</v>
      </c>
      <c r="M31" s="4" t="s">
        <v>20</v>
      </c>
      <c r="N31" s="4" t="s">
        <v>21</v>
      </c>
      <c r="O31" s="4" t="s">
        <v>22</v>
      </c>
      <c r="P31" s="4" t="s">
        <v>23</v>
      </c>
      <c r="Q31" s="4" t="s">
        <v>24</v>
      </c>
    </row>
    <row r="32" spans="1:17" s="1" customFormat="1" ht="15.75" thickBot="1">
      <c r="A32" s="8">
        <v>40400</v>
      </c>
      <c r="B32" s="5">
        <v>2</v>
      </c>
      <c r="C32" s="5" t="s">
        <v>47</v>
      </c>
      <c r="D32" s="5">
        <v>5</v>
      </c>
      <c r="E32" s="26">
        <f>38/30</f>
        <v>1.2666666666666666</v>
      </c>
      <c r="F32" s="26">
        <f>20/30</f>
        <v>0.6666666666666666</v>
      </c>
      <c r="G32" s="26">
        <f>10/30</f>
        <v>0.3333333333333333</v>
      </c>
      <c r="H32" s="26">
        <f>3/30</f>
        <v>0.1</v>
      </c>
      <c r="I32" s="26">
        <f>3/30</f>
        <v>0.1</v>
      </c>
      <c r="J32" s="26">
        <v>0</v>
      </c>
      <c r="K32" s="26">
        <v>0</v>
      </c>
      <c r="L32" s="26">
        <v>0</v>
      </c>
      <c r="M32" s="26">
        <f>1/30</f>
        <v>0.03333333333333333</v>
      </c>
      <c r="N32" s="26">
        <f>5/30</f>
        <v>0.16666666666666666</v>
      </c>
      <c r="O32" s="26">
        <f>13/30</f>
        <v>0.43333333333333335</v>
      </c>
      <c r="P32" s="26">
        <f>27/30</f>
        <v>0.9</v>
      </c>
      <c r="Q32" s="14">
        <f>SUM(E32:P32)</f>
        <v>3.9999999999999996</v>
      </c>
    </row>
    <row r="33" spans="1:17" s="1" customFormat="1" ht="15" thickBot="1">
      <c r="A33" s="8">
        <v>40400</v>
      </c>
      <c r="B33" s="5">
        <v>2</v>
      </c>
      <c r="C33" s="5" t="s">
        <v>26</v>
      </c>
      <c r="D33" s="5">
        <v>98</v>
      </c>
      <c r="E33" s="14">
        <v>30</v>
      </c>
      <c r="F33" s="14">
        <v>30</v>
      </c>
      <c r="G33" s="14">
        <v>30</v>
      </c>
      <c r="H33" s="14">
        <v>30</v>
      </c>
      <c r="I33" s="14">
        <v>30</v>
      </c>
      <c r="J33" s="14">
        <v>30</v>
      </c>
      <c r="K33" s="14">
        <v>30</v>
      </c>
      <c r="L33" s="14">
        <v>30</v>
      </c>
      <c r="M33" s="14">
        <v>30</v>
      </c>
      <c r="N33" s="14">
        <v>30</v>
      </c>
      <c r="O33" s="14">
        <v>30</v>
      </c>
      <c r="P33" s="14">
        <v>30</v>
      </c>
      <c r="Q33" s="14">
        <v>30</v>
      </c>
    </row>
    <row r="34" spans="1:17" s="1" customFormat="1" ht="15" thickBot="1">
      <c r="A34" s="8"/>
      <c r="B34" s="5"/>
      <c r="C34" s="5"/>
      <c r="D34" s="5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spans="1:17" s="1" customFormat="1" ht="15" thickBot="1">
      <c r="A35" s="8"/>
      <c r="B35" s="5"/>
      <c r="C35" s="5"/>
      <c r="D35" s="5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1:17" s="1" customFormat="1" ht="15" thickBot="1">
      <c r="A36" s="9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s="1" customFormat="1" ht="15" thickBot="1">
      <c r="A37" s="10" t="s">
        <v>11</v>
      </c>
      <c r="B37" s="4" t="s">
        <v>41</v>
      </c>
      <c r="C37" s="4" t="s">
        <v>8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s="1" customFormat="1" ht="15" thickBot="1">
      <c r="A38" s="8">
        <v>3</v>
      </c>
      <c r="B38" s="5" t="s">
        <v>28</v>
      </c>
      <c r="C38" s="5" t="s">
        <v>29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s="1" customFormat="1" ht="15" thickBot="1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s="1" customFormat="1" ht="15" thickBot="1">
      <c r="A40" s="10" t="s">
        <v>3</v>
      </c>
      <c r="B40" s="4" t="s">
        <v>11</v>
      </c>
      <c r="C40" s="4" t="s">
        <v>39</v>
      </c>
      <c r="D40" s="4" t="s">
        <v>40</v>
      </c>
      <c r="E40" s="4" t="s">
        <v>12</v>
      </c>
      <c r="F40" s="4" t="s">
        <v>13</v>
      </c>
      <c r="G40" s="4" t="s">
        <v>14</v>
      </c>
      <c r="H40" s="4" t="s">
        <v>15</v>
      </c>
      <c r="I40" s="4" t="s">
        <v>16</v>
      </c>
      <c r="J40" s="4" t="s">
        <v>17</v>
      </c>
      <c r="K40" s="4" t="s">
        <v>18</v>
      </c>
      <c r="L40" s="4" t="s">
        <v>19</v>
      </c>
      <c r="M40" s="4" t="s">
        <v>20</v>
      </c>
      <c r="N40" s="4" t="s">
        <v>21</v>
      </c>
      <c r="O40" s="4" t="s">
        <v>22</v>
      </c>
      <c r="P40" s="4" t="s">
        <v>23</v>
      </c>
      <c r="Q40" s="4" t="s">
        <v>24</v>
      </c>
    </row>
    <row r="41" spans="1:17" s="1" customFormat="1" ht="15" thickBot="1">
      <c r="A41" s="8">
        <v>40400</v>
      </c>
      <c r="B41" s="5">
        <v>3</v>
      </c>
      <c r="C41" s="5" t="s">
        <v>30</v>
      </c>
      <c r="D41" s="5">
        <v>1</v>
      </c>
      <c r="E41" s="14">
        <v>24.5</v>
      </c>
      <c r="F41" s="14">
        <v>24.7</v>
      </c>
      <c r="G41" s="14">
        <v>26.8</v>
      </c>
      <c r="H41" s="14">
        <v>29.7</v>
      </c>
      <c r="I41" s="14">
        <v>31.7</v>
      </c>
      <c r="J41" s="14">
        <v>32.8</v>
      </c>
      <c r="K41" s="14">
        <v>34</v>
      </c>
      <c r="L41" s="14">
        <v>34.3</v>
      </c>
      <c r="M41" s="14">
        <v>33.2</v>
      </c>
      <c r="N41" s="14">
        <v>32.1</v>
      </c>
      <c r="O41" s="14">
        <v>29.7</v>
      </c>
      <c r="P41" s="14">
        <v>26.4</v>
      </c>
      <c r="Q41" s="14">
        <f>AVERAGE(E41:P41)</f>
        <v>29.991666666666664</v>
      </c>
    </row>
    <row r="42" spans="1:17" s="1" customFormat="1" ht="15" thickBot="1">
      <c r="A42" s="8">
        <v>40400</v>
      </c>
      <c r="B42" s="5">
        <v>3</v>
      </c>
      <c r="C42" s="5" t="s">
        <v>26</v>
      </c>
      <c r="D42" s="5">
        <v>98</v>
      </c>
      <c r="E42" s="14">
        <v>30</v>
      </c>
      <c r="F42" s="14">
        <v>30</v>
      </c>
      <c r="G42" s="14">
        <v>30</v>
      </c>
      <c r="H42" s="14">
        <v>30</v>
      </c>
      <c r="I42" s="14">
        <v>30</v>
      </c>
      <c r="J42" s="14">
        <v>30</v>
      </c>
      <c r="K42" s="14">
        <v>30</v>
      </c>
      <c r="L42" s="14">
        <v>30</v>
      </c>
      <c r="M42" s="14">
        <v>30</v>
      </c>
      <c r="N42" s="14">
        <v>30</v>
      </c>
      <c r="O42" s="14">
        <v>30</v>
      </c>
      <c r="P42" s="14">
        <v>30</v>
      </c>
      <c r="Q42" s="14">
        <v>30</v>
      </c>
    </row>
    <row r="43" spans="1:17" s="1" customFormat="1" ht="15" thickBot="1">
      <c r="A43" s="8"/>
      <c r="B43" s="5"/>
      <c r="C43" s="5"/>
      <c r="D43" s="5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1:17" s="1" customFormat="1" ht="15" thickBot="1">
      <c r="A44" s="8"/>
      <c r="B44" s="5"/>
      <c r="C44" s="5"/>
      <c r="D44" s="5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1:17" s="1" customFormat="1" ht="15" thickBot="1">
      <c r="A45" s="9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17" s="1" customFormat="1" ht="15" thickBot="1">
      <c r="A46" s="10" t="s">
        <v>11</v>
      </c>
      <c r="B46" s="4" t="s">
        <v>41</v>
      </c>
      <c r="C46" s="4" t="s">
        <v>8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 s="1" customFormat="1" ht="15" thickBot="1">
      <c r="A47" s="8">
        <v>4</v>
      </c>
      <c r="B47" s="5" t="s">
        <v>31</v>
      </c>
      <c r="C47" s="5" t="s">
        <v>29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7" s="1" customFormat="1" ht="15" thickBot="1">
      <c r="A48" s="9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1:17" s="1" customFormat="1" ht="15" thickBot="1">
      <c r="A49" s="10" t="s">
        <v>3</v>
      </c>
      <c r="B49" s="4" t="s">
        <v>11</v>
      </c>
      <c r="C49" s="4" t="s">
        <v>39</v>
      </c>
      <c r="D49" s="4" t="s">
        <v>40</v>
      </c>
      <c r="E49" s="4" t="s">
        <v>12</v>
      </c>
      <c r="F49" s="4" t="s">
        <v>13</v>
      </c>
      <c r="G49" s="4" t="s">
        <v>14</v>
      </c>
      <c r="H49" s="4" t="s">
        <v>15</v>
      </c>
      <c r="I49" s="4" t="s">
        <v>16</v>
      </c>
      <c r="J49" s="4" t="s">
        <v>17</v>
      </c>
      <c r="K49" s="4" t="s">
        <v>18</v>
      </c>
      <c r="L49" s="4" t="s">
        <v>19</v>
      </c>
      <c r="M49" s="4" t="s">
        <v>20</v>
      </c>
      <c r="N49" s="4" t="s">
        <v>21</v>
      </c>
      <c r="O49" s="4" t="s">
        <v>22</v>
      </c>
      <c r="P49" s="4" t="s">
        <v>23</v>
      </c>
      <c r="Q49" s="4" t="s">
        <v>24</v>
      </c>
    </row>
    <row r="50" spans="1:17" s="1" customFormat="1" ht="15" thickBot="1">
      <c r="A50" s="8">
        <v>40400</v>
      </c>
      <c r="B50" s="5">
        <v>4</v>
      </c>
      <c r="C50" s="5" t="s">
        <v>30</v>
      </c>
      <c r="D50" s="5">
        <v>1</v>
      </c>
      <c r="E50" s="14">
        <v>13.7</v>
      </c>
      <c r="F50" s="14">
        <v>14</v>
      </c>
      <c r="G50" s="14">
        <v>16.3</v>
      </c>
      <c r="H50" s="14">
        <v>19.4</v>
      </c>
      <c r="I50" s="14">
        <v>22.2</v>
      </c>
      <c r="J50" s="14">
        <v>23.4</v>
      </c>
      <c r="K50" s="14">
        <v>24.9</v>
      </c>
      <c r="L50" s="14">
        <v>25.5</v>
      </c>
      <c r="M50" s="14">
        <v>24.1</v>
      </c>
      <c r="N50" s="14">
        <v>22.2</v>
      </c>
      <c r="O50" s="14">
        <v>18.9</v>
      </c>
      <c r="P50" s="14">
        <v>15.4</v>
      </c>
      <c r="Q50" s="14">
        <f>AVERAGE(E50:P50)</f>
        <v>20</v>
      </c>
    </row>
    <row r="51" spans="1:17" s="1" customFormat="1" ht="15" thickBot="1">
      <c r="A51" s="8">
        <v>40400</v>
      </c>
      <c r="B51" s="5">
        <v>4</v>
      </c>
      <c r="C51" s="5" t="s">
        <v>26</v>
      </c>
      <c r="D51" s="5">
        <v>98</v>
      </c>
      <c r="E51" s="14">
        <v>30</v>
      </c>
      <c r="F51" s="14">
        <v>30</v>
      </c>
      <c r="G51" s="14">
        <v>30</v>
      </c>
      <c r="H51" s="14">
        <v>30</v>
      </c>
      <c r="I51" s="14">
        <v>30</v>
      </c>
      <c r="J51" s="14">
        <v>30</v>
      </c>
      <c r="K51" s="14">
        <v>30</v>
      </c>
      <c r="L51" s="14">
        <v>30</v>
      </c>
      <c r="M51" s="14">
        <v>30</v>
      </c>
      <c r="N51" s="14">
        <v>30</v>
      </c>
      <c r="O51" s="14">
        <v>30</v>
      </c>
      <c r="P51" s="14">
        <v>30</v>
      </c>
      <c r="Q51" s="14">
        <v>30</v>
      </c>
    </row>
    <row r="52" spans="1:17" s="1" customFormat="1" ht="15" thickBot="1">
      <c r="A52" s="8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s="1" customFormat="1" ht="15" thickBot="1">
      <c r="A53" s="8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17" s="1" customFormat="1" ht="15" thickBot="1">
      <c r="A54" s="9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1:17" s="1" customFormat="1" ht="15" thickBot="1">
      <c r="A55" s="10" t="s">
        <v>11</v>
      </c>
      <c r="B55" s="4" t="s">
        <v>41</v>
      </c>
      <c r="C55" s="4" t="s">
        <v>8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</row>
    <row r="56" spans="1:17" s="1" customFormat="1" ht="15" thickBot="1">
      <c r="A56" s="8">
        <v>5</v>
      </c>
      <c r="B56" s="5" t="s">
        <v>32</v>
      </c>
      <c r="C56" s="5" t="s">
        <v>29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1:17" s="1" customFormat="1" ht="15" thickBot="1">
      <c r="A57" s="9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</row>
    <row r="58" spans="1:17" s="1" customFormat="1" ht="15" thickBot="1">
      <c r="A58" s="10" t="s">
        <v>3</v>
      </c>
      <c r="B58" s="4" t="s">
        <v>11</v>
      </c>
      <c r="C58" s="4" t="s">
        <v>39</v>
      </c>
      <c r="D58" s="4" t="s">
        <v>40</v>
      </c>
      <c r="E58" s="4" t="s">
        <v>12</v>
      </c>
      <c r="F58" s="4" t="s">
        <v>13</v>
      </c>
      <c r="G58" s="4" t="s">
        <v>14</v>
      </c>
      <c r="H58" s="4" t="s">
        <v>15</v>
      </c>
      <c r="I58" s="4" t="s">
        <v>16</v>
      </c>
      <c r="J58" s="4" t="s">
        <v>17</v>
      </c>
      <c r="K58" s="4" t="s">
        <v>18</v>
      </c>
      <c r="L58" s="4" t="s">
        <v>19</v>
      </c>
      <c r="M58" s="4" t="s">
        <v>20</v>
      </c>
      <c r="N58" s="4" t="s">
        <v>21</v>
      </c>
      <c r="O58" s="4" t="s">
        <v>22</v>
      </c>
      <c r="P58" s="4" t="s">
        <v>23</v>
      </c>
      <c r="Q58" s="4" t="s">
        <v>24</v>
      </c>
    </row>
    <row r="59" spans="1:17" s="1" customFormat="1" ht="15" thickBot="1">
      <c r="A59" s="8">
        <v>40400</v>
      </c>
      <c r="B59" s="5">
        <v>5</v>
      </c>
      <c r="C59" s="5" t="s">
        <v>30</v>
      </c>
      <c r="D59" s="5">
        <v>1</v>
      </c>
      <c r="E59" s="14">
        <v>19.1</v>
      </c>
      <c r="F59" s="14">
        <v>19.5</v>
      </c>
      <c r="G59" s="14">
        <v>21.6</v>
      </c>
      <c r="H59" s="14">
        <v>24.6</v>
      </c>
      <c r="I59" s="14">
        <v>27.1</v>
      </c>
      <c r="J59" s="14">
        <v>28.3</v>
      </c>
      <c r="K59" s="14">
        <v>29.7</v>
      </c>
      <c r="L59" s="14">
        <v>30</v>
      </c>
      <c r="M59" s="14">
        <v>28.8</v>
      </c>
      <c r="N59" s="14">
        <v>27.2</v>
      </c>
      <c r="O59" s="14">
        <v>24.2</v>
      </c>
      <c r="P59" s="14">
        <v>20.8</v>
      </c>
      <c r="Q59" s="14">
        <f>AVERAGE(E59:P59)</f>
        <v>25.075000000000003</v>
      </c>
    </row>
    <row r="60" spans="1:17" s="1" customFormat="1" ht="15" thickBot="1">
      <c r="A60" s="8">
        <v>40400</v>
      </c>
      <c r="B60" s="5">
        <v>5</v>
      </c>
      <c r="C60" s="5" t="s">
        <v>26</v>
      </c>
      <c r="D60" s="5">
        <v>98</v>
      </c>
      <c r="E60" s="14">
        <v>30</v>
      </c>
      <c r="F60" s="14">
        <v>30</v>
      </c>
      <c r="G60" s="14">
        <v>30</v>
      </c>
      <c r="H60" s="14">
        <v>30</v>
      </c>
      <c r="I60" s="14">
        <v>30</v>
      </c>
      <c r="J60" s="14">
        <v>30</v>
      </c>
      <c r="K60" s="14">
        <v>30</v>
      </c>
      <c r="L60" s="14">
        <v>30</v>
      </c>
      <c r="M60" s="14">
        <v>30</v>
      </c>
      <c r="N60" s="14">
        <v>30</v>
      </c>
      <c r="O60" s="14">
        <v>30</v>
      </c>
      <c r="P60" s="14">
        <v>30</v>
      </c>
      <c r="Q60" s="14">
        <v>30</v>
      </c>
    </row>
    <row r="61" spans="1:17" s="1" customFormat="1" ht="15" thickBot="1">
      <c r="A61" s="8"/>
      <c r="B61" s="5"/>
      <c r="C61" s="5"/>
      <c r="D61" s="5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</row>
    <row r="62" spans="1:17" s="1" customFormat="1" ht="15" thickBot="1">
      <c r="A62" s="8"/>
      <c r="B62" s="5"/>
      <c r="C62" s="5"/>
      <c r="D62" s="5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 spans="1:17" s="1" customFormat="1" ht="15" thickBot="1">
      <c r="A63" s="9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</row>
    <row r="64" spans="1:17" s="1" customFormat="1" ht="15" thickBot="1">
      <c r="A64" s="10" t="s">
        <v>11</v>
      </c>
      <c r="B64" s="4" t="s">
        <v>41</v>
      </c>
      <c r="C64" s="4" t="s">
        <v>8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</row>
    <row r="65" spans="1:17" s="1" customFormat="1" ht="15" thickBot="1">
      <c r="A65" s="8">
        <v>6</v>
      </c>
      <c r="B65" s="5" t="s">
        <v>33</v>
      </c>
      <c r="C65" s="5" t="s">
        <v>34</v>
      </c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</row>
    <row r="66" spans="1:17" s="1" customFormat="1" ht="15" thickBot="1">
      <c r="A66" s="9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</row>
    <row r="67" spans="1:17" s="1" customFormat="1" ht="15" thickBot="1">
      <c r="A67" s="10" t="s">
        <v>3</v>
      </c>
      <c r="B67" s="4" t="s">
        <v>11</v>
      </c>
      <c r="C67" s="4" t="s">
        <v>39</v>
      </c>
      <c r="D67" s="4" t="s">
        <v>40</v>
      </c>
      <c r="E67" s="4" t="s">
        <v>12</v>
      </c>
      <c r="F67" s="4" t="s">
        <v>13</v>
      </c>
      <c r="G67" s="4" t="s">
        <v>14</v>
      </c>
      <c r="H67" s="4" t="s">
        <v>15</v>
      </c>
      <c r="I67" s="4" t="s">
        <v>16</v>
      </c>
      <c r="J67" s="4" t="s">
        <v>17</v>
      </c>
      <c r="K67" s="4" t="s">
        <v>18</v>
      </c>
      <c r="L67" s="4" t="s">
        <v>19</v>
      </c>
      <c r="M67" s="4" t="s">
        <v>20</v>
      </c>
      <c r="N67" s="4" t="s">
        <v>21</v>
      </c>
      <c r="O67" s="4" t="s">
        <v>22</v>
      </c>
      <c r="P67" s="4" t="s">
        <v>23</v>
      </c>
      <c r="Q67" s="4" t="s">
        <v>24</v>
      </c>
    </row>
    <row r="68" spans="1:17" s="1" customFormat="1" ht="15" thickBot="1">
      <c r="A68" s="8">
        <v>40400</v>
      </c>
      <c r="B68" s="5">
        <v>6</v>
      </c>
      <c r="C68" s="5" t="s">
        <v>30</v>
      </c>
      <c r="D68" s="5">
        <v>1</v>
      </c>
      <c r="E68" s="14">
        <v>1016.3</v>
      </c>
      <c r="F68" s="14">
        <v>1015.2</v>
      </c>
      <c r="G68" s="14">
        <v>1012.5</v>
      </c>
      <c r="H68" s="14">
        <v>1010.1</v>
      </c>
      <c r="I68" s="14">
        <v>1008.3</v>
      </c>
      <c r="J68" s="14">
        <v>1005.7</v>
      </c>
      <c r="K68" s="14">
        <v>1004.3</v>
      </c>
      <c r="L68" s="14">
        <v>1004.6</v>
      </c>
      <c r="M68" s="14">
        <v>1007.2</v>
      </c>
      <c r="N68" s="14">
        <v>1010.9</v>
      </c>
      <c r="O68" s="14">
        <v>1013.4</v>
      </c>
      <c r="P68" s="14">
        <v>1015.7</v>
      </c>
      <c r="Q68" s="14">
        <f>AVERAGE(E68:P68)</f>
        <v>1010.35</v>
      </c>
    </row>
    <row r="69" spans="1:17" s="1" customFormat="1" ht="15" thickBot="1">
      <c r="A69" s="8">
        <v>40400</v>
      </c>
      <c r="B69" s="5">
        <v>6</v>
      </c>
      <c r="C69" s="5" t="s">
        <v>26</v>
      </c>
      <c r="D69" s="5">
        <v>98</v>
      </c>
      <c r="E69" s="14">
        <v>30</v>
      </c>
      <c r="F69" s="14">
        <v>30</v>
      </c>
      <c r="G69" s="14">
        <v>30</v>
      </c>
      <c r="H69" s="14">
        <v>30</v>
      </c>
      <c r="I69" s="14">
        <v>30</v>
      </c>
      <c r="J69" s="14">
        <v>30</v>
      </c>
      <c r="K69" s="14">
        <v>30</v>
      </c>
      <c r="L69" s="14">
        <v>30</v>
      </c>
      <c r="M69" s="14">
        <v>30</v>
      </c>
      <c r="N69" s="14">
        <v>30</v>
      </c>
      <c r="O69" s="14">
        <v>30</v>
      </c>
      <c r="P69" s="14">
        <v>30</v>
      </c>
      <c r="Q69" s="14">
        <v>30</v>
      </c>
    </row>
    <row r="70" spans="1:17" s="1" customFormat="1" ht="15" thickBot="1">
      <c r="A70" s="8"/>
      <c r="B70" s="5"/>
      <c r="C70" s="5"/>
      <c r="D70" s="5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</row>
    <row r="71" spans="1:17" s="1" customFormat="1" ht="15" thickBot="1">
      <c r="A71" s="8"/>
      <c r="B71" s="5"/>
      <c r="C71" s="5"/>
      <c r="D71" s="5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2" spans="1:17" s="1" customFormat="1" ht="15" thickBot="1">
      <c r="A72" s="9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</row>
    <row r="73" spans="1:17" s="1" customFormat="1" ht="15" thickBot="1">
      <c r="A73" s="10" t="s">
        <v>11</v>
      </c>
      <c r="B73" s="4" t="s">
        <v>41</v>
      </c>
      <c r="C73" s="4" t="s">
        <v>8</v>
      </c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</row>
    <row r="74" spans="1:17" s="1" customFormat="1" ht="15" thickBot="1">
      <c r="A74" s="8">
        <v>7</v>
      </c>
      <c r="B74" s="5" t="s">
        <v>35</v>
      </c>
      <c r="C74" s="5" t="s">
        <v>34</v>
      </c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</row>
    <row r="75" spans="1:17" s="1" customFormat="1" ht="15" thickBot="1">
      <c r="A75" s="9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</row>
    <row r="76" spans="1:17" s="1" customFormat="1" ht="15" thickBot="1">
      <c r="A76" s="10" t="s">
        <v>3</v>
      </c>
      <c r="B76" s="4" t="s">
        <v>11</v>
      </c>
      <c r="C76" s="4" t="s">
        <v>39</v>
      </c>
      <c r="D76" s="4" t="s">
        <v>40</v>
      </c>
      <c r="E76" s="4" t="s">
        <v>12</v>
      </c>
      <c r="F76" s="4" t="s">
        <v>13</v>
      </c>
      <c r="G76" s="4" t="s">
        <v>14</v>
      </c>
      <c r="H76" s="4" t="s">
        <v>15</v>
      </c>
      <c r="I76" s="4" t="s">
        <v>16</v>
      </c>
      <c r="J76" s="4" t="s">
        <v>17</v>
      </c>
      <c r="K76" s="4" t="s">
        <v>18</v>
      </c>
      <c r="L76" s="4" t="s">
        <v>19</v>
      </c>
      <c r="M76" s="4" t="s">
        <v>20</v>
      </c>
      <c r="N76" s="4" t="s">
        <v>21</v>
      </c>
      <c r="O76" s="4" t="s">
        <v>22</v>
      </c>
      <c r="P76" s="4" t="s">
        <v>23</v>
      </c>
      <c r="Q76" s="4" t="s">
        <v>24</v>
      </c>
    </row>
    <row r="77" spans="1:17" s="1" customFormat="1" ht="15" thickBot="1">
      <c r="A77" s="8">
        <v>40400</v>
      </c>
      <c r="B77" s="5">
        <v>7</v>
      </c>
      <c r="C77" s="5" t="s">
        <v>30</v>
      </c>
      <c r="D77" s="5">
        <v>1</v>
      </c>
      <c r="E77" s="15">
        <v>12.3</v>
      </c>
      <c r="F77" s="15">
        <v>12.9</v>
      </c>
      <c r="G77" s="15">
        <v>15.3</v>
      </c>
      <c r="H77" s="15">
        <v>18.6</v>
      </c>
      <c r="I77" s="15">
        <v>22.8</v>
      </c>
      <c r="J77" s="15">
        <v>26.7</v>
      </c>
      <c r="K77" s="15">
        <v>30.1</v>
      </c>
      <c r="L77" s="15">
        <v>31.4</v>
      </c>
      <c r="M77" s="15">
        <v>29.3</v>
      </c>
      <c r="N77" s="15">
        <v>24.1</v>
      </c>
      <c r="O77" s="15">
        <v>17.6</v>
      </c>
      <c r="P77" s="15">
        <v>13.8</v>
      </c>
      <c r="Q77" s="15">
        <f>AVERAGE(E77:P77)</f>
        <v>21.24166666666667</v>
      </c>
    </row>
    <row r="78" spans="1:17" s="1" customFormat="1" ht="15" thickBot="1">
      <c r="A78" s="8">
        <v>40400</v>
      </c>
      <c r="B78" s="5">
        <v>7</v>
      </c>
      <c r="C78" s="5" t="s">
        <v>26</v>
      </c>
      <c r="D78" s="5">
        <v>98</v>
      </c>
      <c r="E78" s="15">
        <v>30</v>
      </c>
      <c r="F78" s="15">
        <v>30</v>
      </c>
      <c r="G78" s="15">
        <v>30</v>
      </c>
      <c r="H78" s="15">
        <v>30</v>
      </c>
      <c r="I78" s="15">
        <v>30</v>
      </c>
      <c r="J78" s="15">
        <v>30</v>
      </c>
      <c r="K78" s="15">
        <v>30</v>
      </c>
      <c r="L78" s="15">
        <v>30</v>
      </c>
      <c r="M78" s="15">
        <v>30</v>
      </c>
      <c r="N78" s="15">
        <v>30</v>
      </c>
      <c r="O78" s="15">
        <v>30</v>
      </c>
      <c r="P78" s="15">
        <v>30</v>
      </c>
      <c r="Q78" s="15">
        <v>30</v>
      </c>
    </row>
    <row r="79" spans="1:17" s="1" customFormat="1" ht="15" thickBot="1">
      <c r="A79" s="8"/>
      <c r="B79" s="5"/>
      <c r="C79" s="5"/>
      <c r="D79" s="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1:17" s="1" customFormat="1" ht="15" thickBot="1">
      <c r="A80" s="8"/>
      <c r="B80" s="5"/>
      <c r="C80" s="5"/>
      <c r="D80" s="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1:17" s="1" customFormat="1" ht="15" thickBot="1">
      <c r="A81" s="9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</row>
    <row r="82" spans="1:17" s="1" customFormat="1" ht="15" thickBot="1">
      <c r="A82" s="10" t="s">
        <v>11</v>
      </c>
      <c r="B82" s="4" t="s">
        <v>41</v>
      </c>
      <c r="C82" s="4" t="s">
        <v>8</v>
      </c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</row>
    <row r="83" spans="1:17" s="1" customFormat="1" ht="15" thickBot="1">
      <c r="A83" s="8">
        <v>8</v>
      </c>
      <c r="B83" s="5" t="s">
        <v>36</v>
      </c>
      <c r="C83" s="5" t="s">
        <v>37</v>
      </c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</row>
    <row r="84" spans="1:17" s="1" customFormat="1" ht="15" thickBot="1">
      <c r="A84" s="9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</row>
    <row r="85" spans="1:17" s="1" customFormat="1" ht="15" thickBot="1">
      <c r="A85" s="10" t="s">
        <v>3</v>
      </c>
      <c r="B85" s="4" t="s">
        <v>11</v>
      </c>
      <c r="C85" s="4" t="s">
        <v>39</v>
      </c>
      <c r="D85" s="4" t="s">
        <v>40</v>
      </c>
      <c r="E85" s="4" t="s">
        <v>12</v>
      </c>
      <c r="F85" s="4" t="s">
        <v>13</v>
      </c>
      <c r="G85" s="4" t="s">
        <v>14</v>
      </c>
      <c r="H85" s="4" t="s">
        <v>15</v>
      </c>
      <c r="I85" s="4" t="s">
        <v>16</v>
      </c>
      <c r="J85" s="4" t="s">
        <v>17</v>
      </c>
      <c r="K85" s="4" t="s">
        <v>18</v>
      </c>
      <c r="L85" s="4" t="s">
        <v>19</v>
      </c>
      <c r="M85" s="4" t="s">
        <v>20</v>
      </c>
      <c r="N85" s="4" t="s">
        <v>21</v>
      </c>
      <c r="O85" s="4" t="s">
        <v>22</v>
      </c>
      <c r="P85" s="4" t="s">
        <v>23</v>
      </c>
      <c r="Q85" s="4" t="s">
        <v>24</v>
      </c>
    </row>
    <row r="86" spans="1:17" s="1" customFormat="1" ht="15" thickBot="1">
      <c r="A86" s="8"/>
      <c r="B86" s="5">
        <v>8</v>
      </c>
      <c r="C86" s="5" t="s">
        <v>25</v>
      </c>
      <c r="D86" s="5">
        <v>4</v>
      </c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</row>
    <row r="87" spans="1:17" s="1" customFormat="1" ht="15" thickBot="1">
      <c r="A87" s="8"/>
      <c r="B87" s="5"/>
      <c r="C87" s="5"/>
      <c r="D87" s="5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</row>
    <row r="88" spans="1:17" s="1" customFormat="1" ht="15" thickBot="1">
      <c r="A88" s="8"/>
      <c r="B88" s="5"/>
      <c r="C88" s="5"/>
      <c r="D88" s="5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</row>
    <row r="89" spans="1:17" s="1" customFormat="1" ht="15" thickBot="1">
      <c r="A89" s="8"/>
      <c r="B89" s="5"/>
      <c r="C89" s="5"/>
      <c r="D89" s="5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</row>
    <row r="90" spans="1:17" s="1" customFormat="1" ht="14.25">
      <c r="A90" s="12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</row>
    <row r="91" spans="1:17" s="1" customFormat="1" ht="14.25">
      <c r="A91" s="9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</row>
    <row r="92" spans="1:17" s="1" customFormat="1" ht="17.25">
      <c r="A92" s="29" t="s">
        <v>43</v>
      </c>
      <c r="B92" s="30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</row>
    <row r="93" spans="1:17" s="1" customFormat="1" ht="14.25">
      <c r="A93" s="9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</row>
    <row r="94" spans="1:17" s="1" customFormat="1" ht="15" thickBot="1">
      <c r="A94" s="9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</row>
    <row r="95" spans="1:17" s="1" customFormat="1" ht="15" thickBot="1">
      <c r="A95" s="10" t="s">
        <v>11</v>
      </c>
      <c r="B95" s="4" t="s">
        <v>41</v>
      </c>
      <c r="C95" s="4" t="s">
        <v>8</v>
      </c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</row>
    <row r="96" spans="1:17" s="1" customFormat="1" ht="15" thickBot="1">
      <c r="A96" s="8"/>
      <c r="B96" s="5"/>
      <c r="C96" s="5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</row>
    <row r="97" spans="1:17" s="1" customFormat="1" ht="15" thickBot="1">
      <c r="A97" s="9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</row>
    <row r="98" spans="1:17" s="1" customFormat="1" ht="15" thickBot="1">
      <c r="A98" s="10" t="s">
        <v>3</v>
      </c>
      <c r="B98" s="4" t="s">
        <v>11</v>
      </c>
      <c r="C98" s="4" t="s">
        <v>39</v>
      </c>
      <c r="D98" s="4" t="s">
        <v>40</v>
      </c>
      <c r="E98" s="4" t="s">
        <v>12</v>
      </c>
      <c r="F98" s="4" t="s">
        <v>13</v>
      </c>
      <c r="G98" s="4" t="s">
        <v>14</v>
      </c>
      <c r="H98" s="4" t="s">
        <v>15</v>
      </c>
      <c r="I98" s="4" t="s">
        <v>16</v>
      </c>
      <c r="J98" s="4" t="s">
        <v>17</v>
      </c>
      <c r="K98" s="4" t="s">
        <v>18</v>
      </c>
      <c r="L98" s="4" t="s">
        <v>19</v>
      </c>
      <c r="M98" s="4" t="s">
        <v>20</v>
      </c>
      <c r="N98" s="4" t="s">
        <v>21</v>
      </c>
      <c r="O98" s="4" t="s">
        <v>22</v>
      </c>
      <c r="P98" s="4" t="s">
        <v>23</v>
      </c>
      <c r="Q98" s="4" t="s">
        <v>24</v>
      </c>
    </row>
    <row r="99" spans="1:17" s="1" customFormat="1" ht="15" thickBot="1">
      <c r="A99" s="8"/>
      <c r="B99" s="5"/>
      <c r="C99" s="5"/>
      <c r="D99" s="5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</row>
    <row r="100" spans="1:17" s="1" customFormat="1" ht="15" thickBot="1">
      <c r="A100" s="8"/>
      <c r="B100" s="5"/>
      <c r="C100" s="5"/>
      <c r="D100" s="5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</row>
    <row r="101" spans="1:17" s="1" customFormat="1" ht="15" thickBot="1">
      <c r="A101" s="8"/>
      <c r="B101" s="5"/>
      <c r="C101" s="5"/>
      <c r="D101" s="5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</row>
    <row r="102" spans="1:17" s="1" customFormat="1" ht="15" thickBot="1">
      <c r="A102" s="8"/>
      <c r="B102" s="5"/>
      <c r="C102" s="5"/>
      <c r="D102" s="5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 spans="1:17" s="1" customFormat="1" ht="15" thickBot="1">
      <c r="A103" s="9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</row>
    <row r="104" spans="1:17" s="1" customFormat="1" ht="15" thickBot="1">
      <c r="A104" s="10" t="s">
        <v>11</v>
      </c>
      <c r="B104" s="4" t="s">
        <v>41</v>
      </c>
      <c r="C104" s="4" t="s">
        <v>8</v>
      </c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</row>
    <row r="105" spans="1:17" s="1" customFormat="1" ht="15" thickBot="1">
      <c r="A105" s="8"/>
      <c r="B105" s="5"/>
      <c r="C105" s="5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</row>
    <row r="106" spans="1:17" s="1" customFormat="1" ht="15" thickBot="1">
      <c r="A106" s="9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</row>
    <row r="107" spans="1:17" s="1" customFormat="1" ht="15" thickBot="1">
      <c r="A107" s="10" t="s">
        <v>3</v>
      </c>
      <c r="B107" s="4" t="s">
        <v>11</v>
      </c>
      <c r="C107" s="4" t="s">
        <v>39</v>
      </c>
      <c r="D107" s="4" t="s">
        <v>40</v>
      </c>
      <c r="E107" s="4" t="s">
        <v>12</v>
      </c>
      <c r="F107" s="4" t="s">
        <v>13</v>
      </c>
      <c r="G107" s="4" t="s">
        <v>14</v>
      </c>
      <c r="H107" s="4" t="s">
        <v>15</v>
      </c>
      <c r="I107" s="4" t="s">
        <v>16</v>
      </c>
      <c r="J107" s="4" t="s">
        <v>17</v>
      </c>
      <c r="K107" s="4" t="s">
        <v>18</v>
      </c>
      <c r="L107" s="4" t="s">
        <v>19</v>
      </c>
      <c r="M107" s="4" t="s">
        <v>20</v>
      </c>
      <c r="N107" s="4" t="s">
        <v>21</v>
      </c>
      <c r="O107" s="4" t="s">
        <v>22</v>
      </c>
      <c r="P107" s="4" t="s">
        <v>23</v>
      </c>
      <c r="Q107" s="4" t="s">
        <v>24</v>
      </c>
    </row>
    <row r="108" spans="1:17" s="1" customFormat="1" ht="15" thickBot="1">
      <c r="A108" s="8"/>
      <c r="B108" s="5"/>
      <c r="C108" s="5"/>
      <c r="D108" s="5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 spans="1:17" s="1" customFormat="1" ht="15" thickBot="1">
      <c r="A109" s="8"/>
      <c r="B109" s="5"/>
      <c r="C109" s="5"/>
      <c r="D109" s="5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</row>
    <row r="110" spans="1:17" s="1" customFormat="1" ht="15" thickBot="1">
      <c r="A110" s="8"/>
      <c r="B110" s="5"/>
      <c r="C110" s="5"/>
      <c r="D110" s="5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 spans="1:17" s="1" customFormat="1" ht="15" thickBot="1">
      <c r="A111" s="8"/>
      <c r="B111" s="5"/>
      <c r="C111" s="5"/>
      <c r="D111" s="5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 spans="1:17" s="1" customFormat="1" ht="15" thickBot="1">
      <c r="A112" s="9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</row>
    <row r="113" spans="1:17" s="1" customFormat="1" ht="15" thickBot="1">
      <c r="A113" s="10" t="s">
        <v>11</v>
      </c>
      <c r="B113" s="4" t="s">
        <v>41</v>
      </c>
      <c r="C113" s="4" t="s">
        <v>8</v>
      </c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</row>
    <row r="114" spans="1:17" s="1" customFormat="1" ht="15" thickBot="1">
      <c r="A114" s="8"/>
      <c r="B114" s="5"/>
      <c r="C114" s="5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</row>
    <row r="115" spans="1:17" s="1" customFormat="1" ht="15" thickBot="1">
      <c r="A115" s="9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</row>
    <row r="116" spans="1:17" s="1" customFormat="1" ht="15" thickBot="1">
      <c r="A116" s="10" t="s">
        <v>3</v>
      </c>
      <c r="B116" s="4" t="s">
        <v>11</v>
      </c>
      <c r="C116" s="4" t="s">
        <v>39</v>
      </c>
      <c r="D116" s="4" t="s">
        <v>40</v>
      </c>
      <c r="E116" s="4" t="s">
        <v>12</v>
      </c>
      <c r="F116" s="4" t="s">
        <v>13</v>
      </c>
      <c r="G116" s="4" t="s">
        <v>14</v>
      </c>
      <c r="H116" s="4" t="s">
        <v>15</v>
      </c>
      <c r="I116" s="4" t="s">
        <v>16</v>
      </c>
      <c r="J116" s="4" t="s">
        <v>17</v>
      </c>
      <c r="K116" s="4" t="s">
        <v>18</v>
      </c>
      <c r="L116" s="4" t="s">
        <v>19</v>
      </c>
      <c r="M116" s="4" t="s">
        <v>20</v>
      </c>
      <c r="N116" s="4" t="s">
        <v>21</v>
      </c>
      <c r="O116" s="4" t="s">
        <v>22</v>
      </c>
      <c r="P116" s="4" t="s">
        <v>23</v>
      </c>
      <c r="Q116" s="4" t="s">
        <v>24</v>
      </c>
    </row>
    <row r="117" spans="1:17" s="1" customFormat="1" ht="15" thickBot="1">
      <c r="A117" s="8"/>
      <c r="B117" s="5"/>
      <c r="C117" s="5"/>
      <c r="D117" s="5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1:17" s="1" customFormat="1" ht="15" thickBot="1">
      <c r="A118" s="8"/>
      <c r="B118" s="5"/>
      <c r="C118" s="5"/>
      <c r="D118" s="5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</row>
    <row r="119" spans="1:17" s="1" customFormat="1" ht="15" thickBot="1">
      <c r="A119" s="8"/>
      <c r="B119" s="5"/>
      <c r="C119" s="5"/>
      <c r="D119" s="5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</row>
    <row r="120" spans="1:17" s="1" customFormat="1" ht="15" thickBot="1">
      <c r="A120" s="8"/>
      <c r="B120" s="5"/>
      <c r="C120" s="5"/>
      <c r="D120" s="5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 spans="1:17" s="1" customFormat="1" ht="15" thickBot="1">
      <c r="A121" s="9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</row>
    <row r="122" spans="1:17" s="1" customFormat="1" ht="15" thickBot="1">
      <c r="A122" s="10" t="s">
        <v>11</v>
      </c>
      <c r="B122" s="4" t="s">
        <v>41</v>
      </c>
      <c r="C122" s="4" t="s">
        <v>8</v>
      </c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</row>
    <row r="123" spans="1:17" s="1" customFormat="1" ht="15" thickBot="1">
      <c r="A123" s="8"/>
      <c r="B123" s="5"/>
      <c r="C123" s="5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</row>
    <row r="124" spans="1:17" s="1" customFormat="1" ht="15" thickBot="1">
      <c r="A124" s="9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</row>
    <row r="125" spans="1:17" s="1" customFormat="1" ht="15" thickBot="1">
      <c r="A125" s="10" t="s">
        <v>3</v>
      </c>
      <c r="B125" s="4" t="s">
        <v>11</v>
      </c>
      <c r="C125" s="4" t="s">
        <v>39</v>
      </c>
      <c r="D125" s="4" t="s">
        <v>40</v>
      </c>
      <c r="E125" s="4" t="s">
        <v>12</v>
      </c>
      <c r="F125" s="4" t="s">
        <v>13</v>
      </c>
      <c r="G125" s="4" t="s">
        <v>14</v>
      </c>
      <c r="H125" s="4" t="s">
        <v>15</v>
      </c>
      <c r="I125" s="4" t="s">
        <v>16</v>
      </c>
      <c r="J125" s="4" t="s">
        <v>17</v>
      </c>
      <c r="K125" s="4" t="s">
        <v>18</v>
      </c>
      <c r="L125" s="4" t="s">
        <v>19</v>
      </c>
      <c r="M125" s="4" t="s">
        <v>20</v>
      </c>
      <c r="N125" s="4" t="s">
        <v>21</v>
      </c>
      <c r="O125" s="4" t="s">
        <v>22</v>
      </c>
      <c r="P125" s="4" t="s">
        <v>23</v>
      </c>
      <c r="Q125" s="4" t="s">
        <v>24</v>
      </c>
    </row>
    <row r="126" spans="1:17" s="1" customFormat="1" ht="15" thickBot="1">
      <c r="A126" s="8"/>
      <c r="B126" s="5"/>
      <c r="C126" s="5"/>
      <c r="D126" s="5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</row>
    <row r="127" spans="1:17" s="1" customFormat="1" ht="15" thickBot="1">
      <c r="A127" s="8"/>
      <c r="B127" s="5"/>
      <c r="C127" s="5"/>
      <c r="D127" s="5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</row>
    <row r="128" spans="1:17" s="1" customFormat="1" ht="15" thickBot="1">
      <c r="A128" s="8"/>
      <c r="B128" s="5"/>
      <c r="C128" s="5"/>
      <c r="D128" s="5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</row>
    <row r="129" spans="1:17" s="1" customFormat="1" ht="15" thickBot="1">
      <c r="A129" s="8"/>
      <c r="B129" s="5"/>
      <c r="C129" s="5"/>
      <c r="D129" s="5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</row>
    <row r="130" spans="1:17" s="1" customFormat="1" ht="15" thickBot="1">
      <c r="A130" s="9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</row>
    <row r="131" spans="1:17" s="1" customFormat="1" ht="15" thickBot="1">
      <c r="A131" s="10" t="s">
        <v>11</v>
      </c>
      <c r="B131" s="4" t="s">
        <v>41</v>
      </c>
      <c r="C131" s="4" t="s">
        <v>8</v>
      </c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</row>
    <row r="132" spans="1:17" s="1" customFormat="1" ht="15" thickBot="1">
      <c r="A132" s="8"/>
      <c r="B132" s="5"/>
      <c r="C132" s="5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</row>
    <row r="133" spans="1:17" s="1" customFormat="1" ht="15" thickBot="1">
      <c r="A133" s="9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</row>
    <row r="134" spans="1:17" s="1" customFormat="1" ht="15" thickBot="1">
      <c r="A134" s="10" t="s">
        <v>3</v>
      </c>
      <c r="B134" s="4" t="s">
        <v>11</v>
      </c>
      <c r="C134" s="4" t="s">
        <v>39</v>
      </c>
      <c r="D134" s="4" t="s">
        <v>40</v>
      </c>
      <c r="E134" s="4" t="s">
        <v>12</v>
      </c>
      <c r="F134" s="4" t="s">
        <v>13</v>
      </c>
      <c r="G134" s="4" t="s">
        <v>14</v>
      </c>
      <c r="H134" s="4" t="s">
        <v>15</v>
      </c>
      <c r="I134" s="4" t="s">
        <v>16</v>
      </c>
      <c r="J134" s="4" t="s">
        <v>17</v>
      </c>
      <c r="K134" s="4" t="s">
        <v>18</v>
      </c>
      <c r="L134" s="4" t="s">
        <v>19</v>
      </c>
      <c r="M134" s="4" t="s">
        <v>20</v>
      </c>
      <c r="N134" s="4" t="s">
        <v>21</v>
      </c>
      <c r="O134" s="4" t="s">
        <v>22</v>
      </c>
      <c r="P134" s="4" t="s">
        <v>23</v>
      </c>
      <c r="Q134" s="4" t="s">
        <v>24</v>
      </c>
    </row>
    <row r="135" spans="1:17" s="1" customFormat="1" ht="15" thickBot="1">
      <c r="A135" s="8"/>
      <c r="B135" s="5"/>
      <c r="C135" s="5"/>
      <c r="D135" s="5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</row>
    <row r="136" spans="1:17" s="1" customFormat="1" ht="15" thickBot="1">
      <c r="A136" s="8"/>
      <c r="B136" s="5"/>
      <c r="C136" s="5"/>
      <c r="D136" s="5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</row>
    <row r="137" spans="1:17" s="1" customFormat="1" ht="15" thickBot="1">
      <c r="A137" s="8"/>
      <c r="B137" s="5"/>
      <c r="C137" s="5"/>
      <c r="D137" s="5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</row>
    <row r="138" spans="1:17" s="1" customFormat="1" ht="15" thickBot="1">
      <c r="A138" s="8"/>
      <c r="B138" s="5"/>
      <c r="C138" s="5"/>
      <c r="D138" s="5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</row>
    <row r="139" spans="1:17" s="1" customFormat="1" ht="15" thickBot="1">
      <c r="A139" s="9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</row>
    <row r="140" spans="1:17" s="1" customFormat="1" ht="15" thickBot="1">
      <c r="A140" s="10" t="s">
        <v>11</v>
      </c>
      <c r="B140" s="4" t="s">
        <v>41</v>
      </c>
      <c r="C140" s="4" t="s">
        <v>8</v>
      </c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</row>
    <row r="141" spans="1:17" s="1" customFormat="1" ht="15" thickBot="1">
      <c r="A141" s="8"/>
      <c r="B141" s="5"/>
      <c r="C141" s="5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</row>
    <row r="142" spans="1:17" s="1" customFormat="1" ht="15" thickBot="1">
      <c r="A142" s="9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</row>
    <row r="143" spans="1:17" s="1" customFormat="1" ht="15" thickBot="1">
      <c r="A143" s="10" t="s">
        <v>3</v>
      </c>
      <c r="B143" s="4" t="s">
        <v>11</v>
      </c>
      <c r="C143" s="4" t="s">
        <v>39</v>
      </c>
      <c r="D143" s="4" t="s">
        <v>40</v>
      </c>
      <c r="E143" s="4" t="s">
        <v>12</v>
      </c>
      <c r="F143" s="4" t="s">
        <v>13</v>
      </c>
      <c r="G143" s="4" t="s">
        <v>14</v>
      </c>
      <c r="H143" s="4" t="s">
        <v>15</v>
      </c>
      <c r="I143" s="4" t="s">
        <v>16</v>
      </c>
      <c r="J143" s="4" t="s">
        <v>17</v>
      </c>
      <c r="K143" s="4" t="s">
        <v>18</v>
      </c>
      <c r="L143" s="4" t="s">
        <v>19</v>
      </c>
      <c r="M143" s="4" t="s">
        <v>20</v>
      </c>
      <c r="N143" s="4" t="s">
        <v>21</v>
      </c>
      <c r="O143" s="4" t="s">
        <v>22</v>
      </c>
      <c r="P143" s="4" t="s">
        <v>23</v>
      </c>
      <c r="Q143" s="4" t="s">
        <v>24</v>
      </c>
    </row>
    <row r="144" spans="1:17" s="1" customFormat="1" ht="15" thickBot="1">
      <c r="A144" s="8"/>
      <c r="B144" s="5"/>
      <c r="C144" s="5"/>
      <c r="D144" s="5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</row>
    <row r="145" spans="1:17" s="1" customFormat="1" ht="15" thickBot="1">
      <c r="A145" s="8"/>
      <c r="B145" s="5"/>
      <c r="C145" s="5"/>
      <c r="D145" s="5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</row>
    <row r="146" spans="1:17" s="1" customFormat="1" ht="15" thickBot="1">
      <c r="A146" s="8"/>
      <c r="B146" s="5"/>
      <c r="C146" s="5"/>
      <c r="D146" s="5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</row>
    <row r="147" spans="1:17" s="1" customFormat="1" ht="15" thickBot="1">
      <c r="A147" s="8"/>
      <c r="B147" s="5"/>
      <c r="C147" s="5"/>
      <c r="D147" s="5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</row>
    <row r="148" spans="1:17" s="1" customFormat="1" ht="15" thickBot="1">
      <c r="A148" s="9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</row>
    <row r="149" spans="1:17" s="1" customFormat="1" ht="15" thickBot="1">
      <c r="A149" s="10" t="s">
        <v>11</v>
      </c>
      <c r="B149" s="4" t="s">
        <v>41</v>
      </c>
      <c r="C149" s="4" t="s">
        <v>8</v>
      </c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</row>
    <row r="150" spans="1:17" s="1" customFormat="1" ht="15" thickBot="1">
      <c r="A150" s="8"/>
      <c r="B150" s="5"/>
      <c r="C150" s="5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</row>
    <row r="151" spans="1:17" s="1" customFormat="1" ht="15" thickBot="1">
      <c r="A151" s="9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</row>
    <row r="152" spans="1:17" s="1" customFormat="1" ht="15" thickBot="1">
      <c r="A152" s="10" t="s">
        <v>3</v>
      </c>
      <c r="B152" s="4" t="s">
        <v>11</v>
      </c>
      <c r="C152" s="4" t="s">
        <v>39</v>
      </c>
      <c r="D152" s="4" t="s">
        <v>40</v>
      </c>
      <c r="E152" s="4" t="s">
        <v>12</v>
      </c>
      <c r="F152" s="4" t="s">
        <v>13</v>
      </c>
      <c r="G152" s="4" t="s">
        <v>14</v>
      </c>
      <c r="H152" s="4" t="s">
        <v>15</v>
      </c>
      <c r="I152" s="4" t="s">
        <v>16</v>
      </c>
      <c r="J152" s="4" t="s">
        <v>17</v>
      </c>
      <c r="K152" s="4" t="s">
        <v>18</v>
      </c>
      <c r="L152" s="4" t="s">
        <v>19</v>
      </c>
      <c r="M152" s="4" t="s">
        <v>20</v>
      </c>
      <c r="N152" s="4" t="s">
        <v>21</v>
      </c>
      <c r="O152" s="4" t="s">
        <v>22</v>
      </c>
      <c r="P152" s="4" t="s">
        <v>23</v>
      </c>
      <c r="Q152" s="4" t="s">
        <v>24</v>
      </c>
    </row>
    <row r="153" spans="1:17" s="1" customFormat="1" ht="15" thickBot="1">
      <c r="A153" s="8"/>
      <c r="B153" s="5"/>
      <c r="C153" s="5"/>
      <c r="D153" s="5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</row>
    <row r="154" spans="1:17" s="1" customFormat="1" ht="15" thickBot="1">
      <c r="A154" s="8"/>
      <c r="B154" s="5"/>
      <c r="C154" s="5"/>
      <c r="D154" s="5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</row>
    <row r="155" spans="1:17" s="1" customFormat="1" ht="15" thickBot="1">
      <c r="A155" s="8"/>
      <c r="B155" s="5"/>
      <c r="C155" s="5"/>
      <c r="D155" s="5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</row>
    <row r="156" spans="1:17" s="1" customFormat="1" ht="15" thickBot="1">
      <c r="A156" s="8"/>
      <c r="B156" s="5"/>
      <c r="C156" s="5"/>
      <c r="D156" s="5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</row>
    <row r="157" spans="1:17" s="1" customFormat="1" ht="15" thickBot="1">
      <c r="A157" s="9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</row>
    <row r="158" spans="1:17" s="1" customFormat="1" ht="15" thickBot="1">
      <c r="A158" s="10" t="s">
        <v>11</v>
      </c>
      <c r="B158" s="4" t="s">
        <v>41</v>
      </c>
      <c r="C158" s="4" t="s">
        <v>8</v>
      </c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</row>
    <row r="159" spans="1:17" s="1" customFormat="1" ht="15" thickBot="1">
      <c r="A159" s="8"/>
      <c r="B159" s="5"/>
      <c r="C159" s="5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</row>
    <row r="160" spans="1:17" s="1" customFormat="1" ht="15" thickBot="1">
      <c r="A160" s="9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</row>
    <row r="161" spans="1:17" s="1" customFormat="1" ht="15" thickBot="1">
      <c r="A161" s="10" t="s">
        <v>3</v>
      </c>
      <c r="B161" s="4" t="s">
        <v>11</v>
      </c>
      <c r="C161" s="4" t="s">
        <v>39</v>
      </c>
      <c r="D161" s="4" t="s">
        <v>40</v>
      </c>
      <c r="E161" s="4" t="s">
        <v>12</v>
      </c>
      <c r="F161" s="4" t="s">
        <v>13</v>
      </c>
      <c r="G161" s="4" t="s">
        <v>14</v>
      </c>
      <c r="H161" s="4" t="s">
        <v>15</v>
      </c>
      <c r="I161" s="4" t="s">
        <v>16</v>
      </c>
      <c r="J161" s="4" t="s">
        <v>17</v>
      </c>
      <c r="K161" s="4" t="s">
        <v>18</v>
      </c>
      <c r="L161" s="4" t="s">
        <v>19</v>
      </c>
      <c r="M161" s="4" t="s">
        <v>20</v>
      </c>
      <c r="N161" s="4" t="s">
        <v>21</v>
      </c>
      <c r="O161" s="4" t="s">
        <v>22</v>
      </c>
      <c r="P161" s="4" t="s">
        <v>23</v>
      </c>
      <c r="Q161" s="4" t="s">
        <v>24</v>
      </c>
    </row>
    <row r="162" spans="1:17" s="1" customFormat="1" ht="15" thickBot="1">
      <c r="A162" s="8"/>
      <c r="B162" s="5"/>
      <c r="C162" s="5"/>
      <c r="D162" s="5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</row>
    <row r="163" spans="1:17" s="1" customFormat="1" ht="15" thickBot="1">
      <c r="A163" s="8"/>
      <c r="B163" s="5"/>
      <c r="C163" s="5"/>
      <c r="D163" s="5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</row>
    <row r="164" spans="1:17" s="1" customFormat="1" ht="15" thickBot="1">
      <c r="A164" s="8"/>
      <c r="B164" s="5"/>
      <c r="C164" s="5"/>
      <c r="D164" s="5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</row>
    <row r="165" spans="1:17" ht="14.25" thickBot="1">
      <c r="A165" s="17"/>
      <c r="B165" s="18"/>
      <c r="C165" s="18"/>
      <c r="D165" s="18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</row>
  </sheetData>
  <sheetProtection/>
  <mergeCells count="6">
    <mergeCell ref="A1:B1"/>
    <mergeCell ref="A2:B2"/>
    <mergeCell ref="A4:B4"/>
    <mergeCell ref="A12:B12"/>
    <mergeCell ref="A16:B16"/>
    <mergeCell ref="A92:B9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65"/>
  <sheetViews>
    <sheetView zoomScalePageLayoutView="0" workbookViewId="0" topLeftCell="A1">
      <selection activeCell="A12" sqref="A12:B12"/>
    </sheetView>
  </sheetViews>
  <sheetFormatPr defaultColWidth="9.140625" defaultRowHeight="15"/>
  <cols>
    <col min="1" max="1" width="18.7109375" style="3" customWidth="1"/>
    <col min="2" max="2" width="65.7109375" style="2" customWidth="1"/>
    <col min="3" max="3" width="19.7109375" style="2" customWidth="1"/>
    <col min="4" max="4" width="18.7109375" style="2" customWidth="1"/>
    <col min="5" max="17" width="11.7109375" style="2" customWidth="1"/>
  </cols>
  <sheetData>
    <row r="1" spans="1:17" s="1" customFormat="1" ht="17.25">
      <c r="A1" s="29" t="s">
        <v>45</v>
      </c>
      <c r="B1" s="30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1" customFormat="1" ht="17.25">
      <c r="A2" s="29" t="s">
        <v>44</v>
      </c>
      <c r="B2" s="30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1" customFormat="1" ht="14.25">
      <c r="A3" s="9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s="1" customFormat="1" ht="17.25">
      <c r="A4" s="29" t="s">
        <v>0</v>
      </c>
      <c r="B4" s="30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s="1" customFormat="1" ht="15" thickBot="1">
      <c r="A5" s="9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s="1" customFormat="1" ht="15" thickBot="1">
      <c r="A6" s="10" t="s">
        <v>1</v>
      </c>
      <c r="B6" s="5" t="s">
        <v>48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s="1" customFormat="1" ht="15" thickBot="1">
      <c r="A7" s="10" t="s">
        <v>2</v>
      </c>
      <c r="B7" s="5" t="s">
        <v>55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s="1" customFormat="1" ht="15" thickBot="1">
      <c r="A8" s="9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6"/>
    </row>
    <row r="9" spans="1:17" s="1" customFormat="1" ht="15" thickBot="1">
      <c r="A9" s="10" t="s">
        <v>3</v>
      </c>
      <c r="B9" s="4" t="s">
        <v>4</v>
      </c>
      <c r="C9" s="4" t="s">
        <v>5</v>
      </c>
      <c r="D9" s="4" t="s">
        <v>6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6"/>
    </row>
    <row r="10" spans="1:17" s="1" customFormat="1" ht="15" thickBot="1">
      <c r="A10" s="8">
        <v>40375</v>
      </c>
      <c r="B10" s="5" t="s">
        <v>83</v>
      </c>
      <c r="C10" s="5" t="s">
        <v>84</v>
      </c>
      <c r="D10" s="11">
        <v>768.11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6"/>
      <c r="P10" s="6"/>
      <c r="Q10" s="6"/>
    </row>
    <row r="11" spans="1:17" s="1" customFormat="1" ht="15" thickBot="1">
      <c r="A11" s="9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s="1" customFormat="1" ht="15" thickBot="1">
      <c r="A12" s="31" t="s">
        <v>7</v>
      </c>
      <c r="B12" s="32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s="1" customFormat="1" ht="15" thickBot="1">
      <c r="A13" s="8" t="s">
        <v>38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s="1" customFormat="1" ht="14.25">
      <c r="A14" s="12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s="1" customFormat="1" ht="14.25">
      <c r="A15" s="9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s="1" customFormat="1" ht="17.25">
      <c r="A16" s="29" t="s">
        <v>42</v>
      </c>
      <c r="B16" s="3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s="1" customFormat="1" ht="17.25">
      <c r="A17" s="21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s="1" customFormat="1" ht="15" thickBot="1">
      <c r="A18" s="9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s="1" customFormat="1" ht="15" thickBot="1">
      <c r="A19" s="10" t="s">
        <v>11</v>
      </c>
      <c r="B19" s="4" t="s">
        <v>41</v>
      </c>
      <c r="C19" s="4" t="s">
        <v>8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s="1" customFormat="1" ht="15" thickBot="1">
      <c r="A20" s="8">
        <v>1</v>
      </c>
      <c r="B20" s="5" t="s">
        <v>9</v>
      </c>
      <c r="C20" s="5" t="s">
        <v>10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s="1" customFormat="1" ht="15" thickBot="1">
      <c r="A21" s="9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s="1" customFormat="1" ht="15" thickBot="1">
      <c r="A22" s="10" t="s">
        <v>3</v>
      </c>
      <c r="B22" s="4" t="s">
        <v>11</v>
      </c>
      <c r="C22" s="4" t="s">
        <v>39</v>
      </c>
      <c r="D22" s="4" t="s">
        <v>40</v>
      </c>
      <c r="E22" s="4" t="s">
        <v>12</v>
      </c>
      <c r="F22" s="4" t="s">
        <v>13</v>
      </c>
      <c r="G22" s="4" t="s">
        <v>14</v>
      </c>
      <c r="H22" s="4" t="s">
        <v>15</v>
      </c>
      <c r="I22" s="4" t="s">
        <v>16</v>
      </c>
      <c r="J22" s="4" t="s">
        <v>17</v>
      </c>
      <c r="K22" s="4" t="s">
        <v>18</v>
      </c>
      <c r="L22" s="4" t="s">
        <v>19</v>
      </c>
      <c r="M22" s="4" t="s">
        <v>20</v>
      </c>
      <c r="N22" s="4" t="s">
        <v>21</v>
      </c>
      <c r="O22" s="4" t="s">
        <v>22</v>
      </c>
      <c r="P22" s="4" t="s">
        <v>23</v>
      </c>
      <c r="Q22" s="4" t="s">
        <v>24</v>
      </c>
    </row>
    <row r="23" spans="1:17" s="1" customFormat="1" ht="15" thickBot="1">
      <c r="A23" s="8">
        <v>40375</v>
      </c>
      <c r="B23" s="5">
        <v>1</v>
      </c>
      <c r="C23" s="5" t="s">
        <v>25</v>
      </c>
      <c r="D23" s="5">
        <v>4</v>
      </c>
      <c r="E23" s="14">
        <v>5.4</v>
      </c>
      <c r="F23" s="14">
        <v>1.2</v>
      </c>
      <c r="G23" s="14">
        <v>3.3</v>
      </c>
      <c r="H23" s="14">
        <v>2.5</v>
      </c>
      <c r="I23" s="14">
        <v>2.3</v>
      </c>
      <c r="J23" s="14">
        <v>0</v>
      </c>
      <c r="K23" s="14">
        <v>0.1</v>
      </c>
      <c r="L23" s="14">
        <v>0.7</v>
      </c>
      <c r="M23" s="14">
        <v>0</v>
      </c>
      <c r="N23" s="14">
        <v>5</v>
      </c>
      <c r="O23" s="14">
        <v>3.7</v>
      </c>
      <c r="P23" s="14">
        <v>4.4</v>
      </c>
      <c r="Q23" s="14">
        <f>SUM(E23:P23)</f>
        <v>28.6</v>
      </c>
    </row>
    <row r="24" spans="1:17" s="1" customFormat="1" ht="15" thickBot="1">
      <c r="A24" s="8">
        <v>40375</v>
      </c>
      <c r="B24" s="5">
        <v>1</v>
      </c>
      <c r="C24" s="5" t="s">
        <v>26</v>
      </c>
      <c r="D24" s="5">
        <v>98</v>
      </c>
      <c r="E24" s="14">
        <v>30</v>
      </c>
      <c r="F24" s="14">
        <v>30</v>
      </c>
      <c r="G24" s="14">
        <v>30</v>
      </c>
      <c r="H24" s="14">
        <v>30</v>
      </c>
      <c r="I24" s="14">
        <v>30</v>
      </c>
      <c r="J24" s="14">
        <v>30</v>
      </c>
      <c r="K24" s="14">
        <v>30</v>
      </c>
      <c r="L24" s="14">
        <v>30</v>
      </c>
      <c r="M24" s="14">
        <v>30</v>
      </c>
      <c r="N24" s="14">
        <v>30</v>
      </c>
      <c r="O24" s="14">
        <v>30</v>
      </c>
      <c r="P24" s="14">
        <v>30</v>
      </c>
      <c r="Q24" s="14">
        <v>30</v>
      </c>
    </row>
    <row r="25" spans="1:17" s="1" customFormat="1" ht="15" thickBot="1">
      <c r="A25" s="8"/>
      <c r="B25" s="5"/>
      <c r="C25" s="5"/>
      <c r="D25" s="5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1:17" s="1" customFormat="1" ht="15" thickBot="1">
      <c r="A26" s="8"/>
      <c r="B26" s="5"/>
      <c r="C26" s="5"/>
      <c r="D26" s="5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1:17" s="1" customFormat="1" ht="15" thickBot="1">
      <c r="A27" s="9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s="1" customFormat="1" ht="15" thickBot="1">
      <c r="A28" s="10" t="s">
        <v>11</v>
      </c>
      <c r="B28" s="4" t="s">
        <v>41</v>
      </c>
      <c r="C28" s="4" t="s">
        <v>8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s="1" customFormat="1" ht="15" thickBot="1">
      <c r="A29" s="8">
        <v>2</v>
      </c>
      <c r="B29" s="5" t="s">
        <v>27</v>
      </c>
      <c r="C29" s="5" t="s">
        <v>46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s="1" customFormat="1" ht="15" thickBot="1">
      <c r="A30" s="9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s="1" customFormat="1" ht="15" thickBot="1">
      <c r="A31" s="10" t="s">
        <v>3</v>
      </c>
      <c r="B31" s="4" t="s">
        <v>11</v>
      </c>
      <c r="C31" s="4" t="s">
        <v>39</v>
      </c>
      <c r="D31" s="4" t="s">
        <v>40</v>
      </c>
      <c r="E31" s="4" t="s">
        <v>12</v>
      </c>
      <c r="F31" s="4" t="s">
        <v>13</v>
      </c>
      <c r="G31" s="4" t="s">
        <v>14</v>
      </c>
      <c r="H31" s="4" t="s">
        <v>15</v>
      </c>
      <c r="I31" s="4" t="s">
        <v>16</v>
      </c>
      <c r="J31" s="4" t="s">
        <v>17</v>
      </c>
      <c r="K31" s="4" t="s">
        <v>18</v>
      </c>
      <c r="L31" s="4" t="s">
        <v>19</v>
      </c>
      <c r="M31" s="4" t="s">
        <v>20</v>
      </c>
      <c r="N31" s="4" t="s">
        <v>21</v>
      </c>
      <c r="O31" s="4" t="s">
        <v>22</v>
      </c>
      <c r="P31" s="4" t="s">
        <v>23</v>
      </c>
      <c r="Q31" s="4" t="s">
        <v>24</v>
      </c>
    </row>
    <row r="32" spans="1:17" s="1" customFormat="1" ht="15.75" thickBot="1">
      <c r="A32" s="8">
        <v>40375</v>
      </c>
      <c r="B32" s="5">
        <v>2</v>
      </c>
      <c r="C32" s="5" t="s">
        <v>47</v>
      </c>
      <c r="D32" s="5">
        <v>5</v>
      </c>
      <c r="E32" s="26">
        <f>24/30</f>
        <v>0.8</v>
      </c>
      <c r="F32" s="26">
        <f>13/30</f>
        <v>0.43333333333333335</v>
      </c>
      <c r="G32" s="26">
        <f>20/30</f>
        <v>0.6666666666666666</v>
      </c>
      <c r="H32" s="26">
        <f>11/30</f>
        <v>0.36666666666666664</v>
      </c>
      <c r="I32" s="26">
        <f>13/30</f>
        <v>0.43333333333333335</v>
      </c>
      <c r="J32" s="26">
        <v>0</v>
      </c>
      <c r="K32" s="26">
        <f>1/30</f>
        <v>0.03333333333333333</v>
      </c>
      <c r="L32" s="26">
        <f>2/30</f>
        <v>0.06666666666666667</v>
      </c>
      <c r="M32" s="26">
        <v>0</v>
      </c>
      <c r="N32" s="26">
        <f>18/30</f>
        <v>0.6</v>
      </c>
      <c r="O32" s="26">
        <f>21/30</f>
        <v>0.7</v>
      </c>
      <c r="P32" s="26">
        <f>17/30</f>
        <v>0.5666666666666667</v>
      </c>
      <c r="Q32" s="14">
        <f>SUM(E32:P32)</f>
        <v>4.666666666666667</v>
      </c>
    </row>
    <row r="33" spans="1:17" s="1" customFormat="1" ht="15" thickBot="1">
      <c r="A33" s="8">
        <v>40375</v>
      </c>
      <c r="B33" s="5">
        <v>2</v>
      </c>
      <c r="C33" s="5" t="s">
        <v>26</v>
      </c>
      <c r="D33" s="5">
        <v>98</v>
      </c>
      <c r="E33" s="14">
        <v>30</v>
      </c>
      <c r="F33" s="14">
        <v>30</v>
      </c>
      <c r="G33" s="14">
        <v>30</v>
      </c>
      <c r="H33" s="14">
        <v>30</v>
      </c>
      <c r="I33" s="14">
        <v>30</v>
      </c>
      <c r="J33" s="14">
        <v>30</v>
      </c>
      <c r="K33" s="14">
        <v>30</v>
      </c>
      <c r="L33" s="14">
        <v>30</v>
      </c>
      <c r="M33" s="14">
        <v>30</v>
      </c>
      <c r="N33" s="14">
        <v>30</v>
      </c>
      <c r="O33" s="14">
        <v>30</v>
      </c>
      <c r="P33" s="14">
        <v>30</v>
      </c>
      <c r="Q33" s="14">
        <v>30</v>
      </c>
    </row>
    <row r="34" spans="1:17" s="1" customFormat="1" ht="15" thickBot="1">
      <c r="A34" s="8"/>
      <c r="B34" s="5"/>
      <c r="C34" s="5"/>
      <c r="D34" s="5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spans="1:17" s="1" customFormat="1" ht="15" thickBot="1">
      <c r="A35" s="8"/>
      <c r="B35" s="5"/>
      <c r="C35" s="5"/>
      <c r="D35" s="5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1:17" s="1" customFormat="1" ht="15" thickBot="1">
      <c r="A36" s="9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s="1" customFormat="1" ht="15" thickBot="1">
      <c r="A37" s="10" t="s">
        <v>11</v>
      </c>
      <c r="B37" s="4" t="s">
        <v>41</v>
      </c>
      <c r="C37" s="4" t="s">
        <v>8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s="1" customFormat="1" ht="15" thickBot="1">
      <c r="A38" s="8">
        <v>3</v>
      </c>
      <c r="B38" s="5" t="s">
        <v>28</v>
      </c>
      <c r="C38" s="5" t="s">
        <v>29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s="1" customFormat="1" ht="15" thickBot="1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s="1" customFormat="1" ht="15" thickBot="1">
      <c r="A40" s="10" t="s">
        <v>3</v>
      </c>
      <c r="B40" s="4" t="s">
        <v>11</v>
      </c>
      <c r="C40" s="4" t="s">
        <v>39</v>
      </c>
      <c r="D40" s="4" t="s">
        <v>40</v>
      </c>
      <c r="E40" s="4" t="s">
        <v>12</v>
      </c>
      <c r="F40" s="4" t="s">
        <v>13</v>
      </c>
      <c r="G40" s="4" t="s">
        <v>14</v>
      </c>
      <c r="H40" s="4" t="s">
        <v>15</v>
      </c>
      <c r="I40" s="4" t="s">
        <v>16</v>
      </c>
      <c r="J40" s="4" t="s">
        <v>17</v>
      </c>
      <c r="K40" s="4" t="s">
        <v>18</v>
      </c>
      <c r="L40" s="4" t="s">
        <v>19</v>
      </c>
      <c r="M40" s="4" t="s">
        <v>20</v>
      </c>
      <c r="N40" s="4" t="s">
        <v>21</v>
      </c>
      <c r="O40" s="4" t="s">
        <v>22</v>
      </c>
      <c r="P40" s="4" t="s">
        <v>23</v>
      </c>
      <c r="Q40" s="4" t="s">
        <v>24</v>
      </c>
    </row>
    <row r="41" spans="1:17" s="1" customFormat="1" ht="15" thickBot="1">
      <c r="A41" s="8">
        <v>40375</v>
      </c>
      <c r="B41" s="5">
        <v>3</v>
      </c>
      <c r="C41" s="5" t="s">
        <v>30</v>
      </c>
      <c r="D41" s="5">
        <v>1</v>
      </c>
      <c r="E41" s="14">
        <v>18.1</v>
      </c>
      <c r="F41" s="14">
        <v>20.5</v>
      </c>
      <c r="G41" s="14">
        <v>24.7</v>
      </c>
      <c r="H41" s="14">
        <v>30.4</v>
      </c>
      <c r="I41" s="14">
        <v>34.4</v>
      </c>
      <c r="J41" s="14">
        <v>37.8</v>
      </c>
      <c r="K41" s="14">
        <v>38.8</v>
      </c>
      <c r="L41" s="14">
        <v>39.1</v>
      </c>
      <c r="M41" s="14">
        <v>37</v>
      </c>
      <c r="N41" s="14">
        <v>32.1</v>
      </c>
      <c r="O41" s="14">
        <v>24.9</v>
      </c>
      <c r="P41" s="14">
        <v>19.8</v>
      </c>
      <c r="Q41" s="14">
        <f>AVERAGE(E41:P41)</f>
        <v>29.799999999999997</v>
      </c>
    </row>
    <row r="42" spans="1:17" s="1" customFormat="1" ht="15" thickBot="1">
      <c r="A42" s="8">
        <v>40375</v>
      </c>
      <c r="B42" s="5">
        <v>3</v>
      </c>
      <c r="C42" s="5" t="s">
        <v>26</v>
      </c>
      <c r="D42" s="5">
        <v>98</v>
      </c>
      <c r="E42" s="14">
        <v>30</v>
      </c>
      <c r="F42" s="14">
        <v>30</v>
      </c>
      <c r="G42" s="14">
        <v>30</v>
      </c>
      <c r="H42" s="14">
        <v>30</v>
      </c>
      <c r="I42" s="14">
        <v>30</v>
      </c>
      <c r="J42" s="14">
        <v>30</v>
      </c>
      <c r="K42" s="14">
        <v>30</v>
      </c>
      <c r="L42" s="14">
        <v>30</v>
      </c>
      <c r="M42" s="14">
        <v>30</v>
      </c>
      <c r="N42" s="14">
        <v>30</v>
      </c>
      <c r="O42" s="14">
        <v>30</v>
      </c>
      <c r="P42" s="14">
        <v>30</v>
      </c>
      <c r="Q42" s="14">
        <v>30</v>
      </c>
    </row>
    <row r="43" spans="1:17" s="1" customFormat="1" ht="15" thickBot="1">
      <c r="A43" s="8"/>
      <c r="B43" s="5"/>
      <c r="C43" s="5"/>
      <c r="D43" s="5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1:17" s="1" customFormat="1" ht="15" thickBot="1">
      <c r="A44" s="8"/>
      <c r="B44" s="5"/>
      <c r="C44" s="5"/>
      <c r="D44" s="5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1:17" s="1" customFormat="1" ht="15" thickBot="1">
      <c r="A45" s="9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17" s="1" customFormat="1" ht="15" thickBot="1">
      <c r="A46" s="10" t="s">
        <v>11</v>
      </c>
      <c r="B46" s="4" t="s">
        <v>41</v>
      </c>
      <c r="C46" s="4" t="s">
        <v>8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 s="1" customFormat="1" ht="15" thickBot="1">
      <c r="A47" s="8">
        <v>4</v>
      </c>
      <c r="B47" s="5" t="s">
        <v>31</v>
      </c>
      <c r="C47" s="5" t="s">
        <v>29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7" s="1" customFormat="1" ht="15" thickBot="1">
      <c r="A48" s="9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1:17" s="1" customFormat="1" ht="15" thickBot="1">
      <c r="A49" s="10" t="s">
        <v>3</v>
      </c>
      <c r="B49" s="4" t="s">
        <v>11</v>
      </c>
      <c r="C49" s="4" t="s">
        <v>39</v>
      </c>
      <c r="D49" s="4" t="s">
        <v>40</v>
      </c>
      <c r="E49" s="4" t="s">
        <v>12</v>
      </c>
      <c r="F49" s="4" t="s">
        <v>13</v>
      </c>
      <c r="G49" s="4" t="s">
        <v>14</v>
      </c>
      <c r="H49" s="4" t="s">
        <v>15</v>
      </c>
      <c r="I49" s="4" t="s">
        <v>16</v>
      </c>
      <c r="J49" s="4" t="s">
        <v>17</v>
      </c>
      <c r="K49" s="4" t="s">
        <v>18</v>
      </c>
      <c r="L49" s="4" t="s">
        <v>19</v>
      </c>
      <c r="M49" s="4" t="s">
        <v>20</v>
      </c>
      <c r="N49" s="4" t="s">
        <v>21</v>
      </c>
      <c r="O49" s="4" t="s">
        <v>22</v>
      </c>
      <c r="P49" s="4" t="s">
        <v>23</v>
      </c>
      <c r="Q49" s="4" t="s">
        <v>24</v>
      </c>
    </row>
    <row r="50" spans="1:17" s="1" customFormat="1" ht="15" thickBot="1">
      <c r="A50" s="8">
        <v>40375</v>
      </c>
      <c r="B50" s="5">
        <v>4</v>
      </c>
      <c r="C50" s="5" t="s">
        <v>30</v>
      </c>
      <c r="D50" s="5">
        <v>1</v>
      </c>
      <c r="E50" s="14">
        <v>4.1</v>
      </c>
      <c r="F50" s="14">
        <v>5.8</v>
      </c>
      <c r="G50" s="14">
        <v>9.5</v>
      </c>
      <c r="H50" s="14">
        <v>14.3</v>
      </c>
      <c r="I50" s="14">
        <v>18.5</v>
      </c>
      <c r="J50" s="14">
        <v>21.6</v>
      </c>
      <c r="K50" s="14">
        <v>23.5</v>
      </c>
      <c r="L50" s="14">
        <v>23.6</v>
      </c>
      <c r="M50" s="14">
        <v>20.8</v>
      </c>
      <c r="N50" s="14">
        <v>16.4</v>
      </c>
      <c r="O50" s="14">
        <v>10.3</v>
      </c>
      <c r="P50" s="14">
        <v>5.6</v>
      </c>
      <c r="Q50" s="14">
        <f>AVERAGE(E50:P50)</f>
        <v>14.500000000000002</v>
      </c>
    </row>
    <row r="51" spans="1:17" s="1" customFormat="1" ht="15" thickBot="1">
      <c r="A51" s="8">
        <v>40375</v>
      </c>
      <c r="B51" s="5">
        <v>4</v>
      </c>
      <c r="C51" s="5" t="s">
        <v>26</v>
      </c>
      <c r="D51" s="5">
        <v>98</v>
      </c>
      <c r="E51" s="14">
        <v>30</v>
      </c>
      <c r="F51" s="14">
        <v>30</v>
      </c>
      <c r="G51" s="14">
        <v>30</v>
      </c>
      <c r="H51" s="14">
        <v>30</v>
      </c>
      <c r="I51" s="14">
        <v>30</v>
      </c>
      <c r="J51" s="14">
        <v>30</v>
      </c>
      <c r="K51" s="14">
        <v>30</v>
      </c>
      <c r="L51" s="14">
        <v>30</v>
      </c>
      <c r="M51" s="14">
        <v>30</v>
      </c>
      <c r="N51" s="14">
        <v>30</v>
      </c>
      <c r="O51" s="14">
        <v>30</v>
      </c>
      <c r="P51" s="14">
        <v>30</v>
      </c>
      <c r="Q51" s="14">
        <v>30</v>
      </c>
    </row>
    <row r="52" spans="1:17" s="1" customFormat="1" ht="15" thickBot="1">
      <c r="A52" s="8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s="1" customFormat="1" ht="15" thickBot="1">
      <c r="A53" s="8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17" s="1" customFormat="1" ht="15" thickBot="1">
      <c r="A54" s="9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1:17" s="1" customFormat="1" ht="15" thickBot="1">
      <c r="A55" s="10" t="s">
        <v>11</v>
      </c>
      <c r="B55" s="4" t="s">
        <v>41</v>
      </c>
      <c r="C55" s="4" t="s">
        <v>8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</row>
    <row r="56" spans="1:17" s="1" customFormat="1" ht="15" thickBot="1">
      <c r="A56" s="8">
        <v>5</v>
      </c>
      <c r="B56" s="5" t="s">
        <v>32</v>
      </c>
      <c r="C56" s="5" t="s">
        <v>29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1:17" s="1" customFormat="1" ht="15" thickBot="1">
      <c r="A57" s="9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</row>
    <row r="58" spans="1:17" s="1" customFormat="1" ht="15" thickBot="1">
      <c r="A58" s="10" t="s">
        <v>3</v>
      </c>
      <c r="B58" s="4" t="s">
        <v>11</v>
      </c>
      <c r="C58" s="4" t="s">
        <v>39</v>
      </c>
      <c r="D58" s="4" t="s">
        <v>40</v>
      </c>
      <c r="E58" s="4" t="s">
        <v>12</v>
      </c>
      <c r="F58" s="4" t="s">
        <v>13</v>
      </c>
      <c r="G58" s="4" t="s">
        <v>14</v>
      </c>
      <c r="H58" s="4" t="s">
        <v>15</v>
      </c>
      <c r="I58" s="4" t="s">
        <v>16</v>
      </c>
      <c r="J58" s="4" t="s">
        <v>17</v>
      </c>
      <c r="K58" s="4" t="s">
        <v>18</v>
      </c>
      <c r="L58" s="4" t="s">
        <v>19</v>
      </c>
      <c r="M58" s="4" t="s">
        <v>20</v>
      </c>
      <c r="N58" s="4" t="s">
        <v>21</v>
      </c>
      <c r="O58" s="4" t="s">
        <v>22</v>
      </c>
      <c r="P58" s="4" t="s">
        <v>23</v>
      </c>
      <c r="Q58" s="4" t="s">
        <v>24</v>
      </c>
    </row>
    <row r="59" spans="1:17" s="1" customFormat="1" ht="15" thickBot="1">
      <c r="A59" s="8">
        <v>40375</v>
      </c>
      <c r="B59" s="5">
        <v>5</v>
      </c>
      <c r="C59" s="5" t="s">
        <v>30</v>
      </c>
      <c r="D59" s="5">
        <v>1</v>
      </c>
      <c r="E59" s="14">
        <v>10.8</v>
      </c>
      <c r="F59" s="14">
        <v>13</v>
      </c>
      <c r="G59" s="14">
        <v>17</v>
      </c>
      <c r="H59" s="14">
        <v>22.4</v>
      </c>
      <c r="I59" s="14">
        <v>26.5</v>
      </c>
      <c r="J59" s="14">
        <v>29.9</v>
      </c>
      <c r="K59" s="14">
        <v>31.3</v>
      </c>
      <c r="L59" s="14">
        <v>31.4</v>
      </c>
      <c r="M59" s="14">
        <v>28.8</v>
      </c>
      <c r="N59" s="14">
        <v>24</v>
      </c>
      <c r="O59" s="14">
        <v>17.2</v>
      </c>
      <c r="P59" s="14">
        <v>12.3</v>
      </c>
      <c r="Q59" s="14">
        <f>AVERAGE(E59:P59)</f>
        <v>22.05</v>
      </c>
    </row>
    <row r="60" spans="1:17" s="1" customFormat="1" ht="15" thickBot="1">
      <c r="A60" s="8">
        <v>40375</v>
      </c>
      <c r="B60" s="5">
        <v>5</v>
      </c>
      <c r="C60" s="5" t="s">
        <v>26</v>
      </c>
      <c r="D60" s="5">
        <v>98</v>
      </c>
      <c r="E60" s="14">
        <v>30</v>
      </c>
      <c r="F60" s="14">
        <v>30</v>
      </c>
      <c r="G60" s="14">
        <v>30</v>
      </c>
      <c r="H60" s="14">
        <v>30</v>
      </c>
      <c r="I60" s="14">
        <v>30</v>
      </c>
      <c r="J60" s="14">
        <v>30</v>
      </c>
      <c r="K60" s="14">
        <v>30</v>
      </c>
      <c r="L60" s="14">
        <v>30</v>
      </c>
      <c r="M60" s="14">
        <v>30</v>
      </c>
      <c r="N60" s="14">
        <v>30</v>
      </c>
      <c r="O60" s="14">
        <v>30</v>
      </c>
      <c r="P60" s="14">
        <v>30</v>
      </c>
      <c r="Q60" s="14">
        <v>30</v>
      </c>
    </row>
    <row r="61" spans="1:17" s="1" customFormat="1" ht="15" thickBot="1">
      <c r="A61" s="8"/>
      <c r="B61" s="5"/>
      <c r="C61" s="5"/>
      <c r="D61" s="5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</row>
    <row r="62" spans="1:17" s="1" customFormat="1" ht="15" thickBot="1">
      <c r="A62" s="8"/>
      <c r="B62" s="5"/>
      <c r="C62" s="5"/>
      <c r="D62" s="5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 spans="1:17" s="1" customFormat="1" ht="15" thickBot="1">
      <c r="A63" s="9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</row>
    <row r="64" spans="1:17" s="1" customFormat="1" ht="15" thickBot="1">
      <c r="A64" s="10" t="s">
        <v>11</v>
      </c>
      <c r="B64" s="4" t="s">
        <v>41</v>
      </c>
      <c r="C64" s="4" t="s">
        <v>8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</row>
    <row r="65" spans="1:17" s="1" customFormat="1" ht="15" thickBot="1">
      <c r="A65" s="8">
        <v>6</v>
      </c>
      <c r="B65" s="5" t="s">
        <v>33</v>
      </c>
      <c r="C65" s="5" t="s">
        <v>34</v>
      </c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</row>
    <row r="66" spans="1:17" s="1" customFormat="1" ht="15" thickBot="1">
      <c r="A66" s="9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</row>
    <row r="67" spans="1:17" s="1" customFormat="1" ht="15" thickBot="1">
      <c r="A67" s="10" t="s">
        <v>3</v>
      </c>
      <c r="B67" s="4" t="s">
        <v>11</v>
      </c>
      <c r="C67" s="4" t="s">
        <v>39</v>
      </c>
      <c r="D67" s="4" t="s">
        <v>40</v>
      </c>
      <c r="E67" s="4" t="s">
        <v>12</v>
      </c>
      <c r="F67" s="4" t="s">
        <v>13</v>
      </c>
      <c r="G67" s="4" t="s">
        <v>14</v>
      </c>
      <c r="H67" s="4" t="s">
        <v>15</v>
      </c>
      <c r="I67" s="4" t="s">
        <v>16</v>
      </c>
      <c r="J67" s="4" t="s">
        <v>17</v>
      </c>
      <c r="K67" s="4" t="s">
        <v>18</v>
      </c>
      <c r="L67" s="4" t="s">
        <v>19</v>
      </c>
      <c r="M67" s="4" t="s">
        <v>20</v>
      </c>
      <c r="N67" s="4" t="s">
        <v>21</v>
      </c>
      <c r="O67" s="4" t="s">
        <v>22</v>
      </c>
      <c r="P67" s="4" t="s">
        <v>23</v>
      </c>
      <c r="Q67" s="4" t="s">
        <v>24</v>
      </c>
    </row>
    <row r="68" spans="1:17" s="1" customFormat="1" ht="15" thickBot="1">
      <c r="A68" s="8">
        <v>40375</v>
      </c>
      <c r="B68" s="5">
        <v>6</v>
      </c>
      <c r="C68" s="5" t="s">
        <v>30</v>
      </c>
      <c r="D68" s="5">
        <v>1</v>
      </c>
      <c r="E68" s="14">
        <v>1018.9</v>
      </c>
      <c r="F68" s="14">
        <v>1016.8</v>
      </c>
      <c r="G68" s="14">
        <v>1013.7</v>
      </c>
      <c r="H68" s="14">
        <v>1010.7</v>
      </c>
      <c r="I68" s="14">
        <v>1008.7</v>
      </c>
      <c r="J68" s="14">
        <v>1005.9</v>
      </c>
      <c r="K68" s="14">
        <v>1003.6</v>
      </c>
      <c r="L68" s="14">
        <v>1004.2</v>
      </c>
      <c r="M68" s="14">
        <v>1007.9</v>
      </c>
      <c r="N68" s="14">
        <v>1012.4</v>
      </c>
      <c r="O68" s="14">
        <v>1016.2</v>
      </c>
      <c r="P68" s="14">
        <v>1018.8</v>
      </c>
      <c r="Q68" s="14">
        <f>AVERAGE(E68:P68)</f>
        <v>1011.4833333333332</v>
      </c>
    </row>
    <row r="69" spans="1:17" s="1" customFormat="1" ht="15" thickBot="1">
      <c r="A69" s="8">
        <v>40375</v>
      </c>
      <c r="B69" s="5">
        <v>6</v>
      </c>
      <c r="C69" s="5" t="s">
        <v>26</v>
      </c>
      <c r="D69" s="5">
        <v>98</v>
      </c>
      <c r="E69" s="14">
        <v>30</v>
      </c>
      <c r="F69" s="14">
        <v>30</v>
      </c>
      <c r="G69" s="14">
        <v>30</v>
      </c>
      <c r="H69" s="14">
        <v>30</v>
      </c>
      <c r="I69" s="14">
        <v>30</v>
      </c>
      <c r="J69" s="14">
        <v>30</v>
      </c>
      <c r="K69" s="14">
        <v>30</v>
      </c>
      <c r="L69" s="14">
        <v>30</v>
      </c>
      <c r="M69" s="14">
        <v>30</v>
      </c>
      <c r="N69" s="14">
        <v>30</v>
      </c>
      <c r="O69" s="14">
        <v>30</v>
      </c>
      <c r="P69" s="14">
        <v>30</v>
      </c>
      <c r="Q69" s="14">
        <v>30</v>
      </c>
    </row>
    <row r="70" spans="1:17" s="1" customFormat="1" ht="15" thickBot="1">
      <c r="A70" s="8"/>
      <c r="B70" s="5"/>
      <c r="C70" s="5"/>
      <c r="D70" s="5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</row>
    <row r="71" spans="1:17" s="1" customFormat="1" ht="15" thickBot="1">
      <c r="A71" s="8"/>
      <c r="B71" s="5"/>
      <c r="C71" s="5"/>
      <c r="D71" s="5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2" spans="1:17" s="1" customFormat="1" ht="15" thickBot="1">
      <c r="A72" s="9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</row>
    <row r="73" spans="1:17" s="1" customFormat="1" ht="15" thickBot="1">
      <c r="A73" s="10" t="s">
        <v>11</v>
      </c>
      <c r="B73" s="4" t="s">
        <v>41</v>
      </c>
      <c r="C73" s="4" t="s">
        <v>8</v>
      </c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</row>
    <row r="74" spans="1:17" s="1" customFormat="1" ht="15" thickBot="1">
      <c r="A74" s="8">
        <v>7</v>
      </c>
      <c r="B74" s="5" t="s">
        <v>35</v>
      </c>
      <c r="C74" s="5" t="s">
        <v>34</v>
      </c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</row>
    <row r="75" spans="1:17" s="1" customFormat="1" ht="15" thickBot="1">
      <c r="A75" s="9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</row>
    <row r="76" spans="1:17" s="1" customFormat="1" ht="15" thickBot="1">
      <c r="A76" s="10" t="s">
        <v>3</v>
      </c>
      <c r="B76" s="4" t="s">
        <v>11</v>
      </c>
      <c r="C76" s="4" t="s">
        <v>39</v>
      </c>
      <c r="D76" s="4" t="s">
        <v>40</v>
      </c>
      <c r="E76" s="4" t="s">
        <v>12</v>
      </c>
      <c r="F76" s="4" t="s">
        <v>13</v>
      </c>
      <c r="G76" s="4" t="s">
        <v>14</v>
      </c>
      <c r="H76" s="4" t="s">
        <v>15</v>
      </c>
      <c r="I76" s="4" t="s">
        <v>16</v>
      </c>
      <c r="J76" s="4" t="s">
        <v>17</v>
      </c>
      <c r="K76" s="4" t="s">
        <v>18</v>
      </c>
      <c r="L76" s="4" t="s">
        <v>19</v>
      </c>
      <c r="M76" s="4" t="s">
        <v>20</v>
      </c>
      <c r="N76" s="4" t="s">
        <v>21</v>
      </c>
      <c r="O76" s="4" t="s">
        <v>22</v>
      </c>
      <c r="P76" s="4" t="s">
        <v>23</v>
      </c>
      <c r="Q76" s="4" t="s">
        <v>24</v>
      </c>
    </row>
    <row r="77" spans="1:17" s="1" customFormat="1" ht="15" thickBot="1">
      <c r="A77" s="8">
        <v>40375</v>
      </c>
      <c r="B77" s="5">
        <v>7</v>
      </c>
      <c r="C77" s="5" t="s">
        <v>30</v>
      </c>
      <c r="D77" s="5">
        <v>1</v>
      </c>
      <c r="E77" s="15">
        <v>6.3</v>
      </c>
      <c r="F77" s="15">
        <v>5.9</v>
      </c>
      <c r="G77" s="15">
        <v>6.3</v>
      </c>
      <c r="H77" s="15">
        <v>6.7</v>
      </c>
      <c r="I77" s="15">
        <v>7.5</v>
      </c>
      <c r="J77" s="15">
        <v>8.3</v>
      </c>
      <c r="K77" s="15">
        <v>9.4</v>
      </c>
      <c r="L77" s="15">
        <v>10.3</v>
      </c>
      <c r="M77" s="15">
        <v>9.8</v>
      </c>
      <c r="N77" s="15">
        <v>9</v>
      </c>
      <c r="O77" s="15">
        <v>8.1</v>
      </c>
      <c r="P77" s="15">
        <v>6.9</v>
      </c>
      <c r="Q77" s="15">
        <f>AVERAGE(E77:P77)</f>
        <v>7.875</v>
      </c>
    </row>
    <row r="78" spans="1:17" s="1" customFormat="1" ht="15" thickBot="1">
      <c r="A78" s="8">
        <v>40375</v>
      </c>
      <c r="B78" s="5">
        <v>7</v>
      </c>
      <c r="C78" s="5" t="s">
        <v>26</v>
      </c>
      <c r="D78" s="5">
        <v>98</v>
      </c>
      <c r="E78" s="15">
        <v>30</v>
      </c>
      <c r="F78" s="15">
        <v>30</v>
      </c>
      <c r="G78" s="15">
        <v>30</v>
      </c>
      <c r="H78" s="15">
        <v>30</v>
      </c>
      <c r="I78" s="15">
        <v>30</v>
      </c>
      <c r="J78" s="15">
        <v>30</v>
      </c>
      <c r="K78" s="15">
        <v>30</v>
      </c>
      <c r="L78" s="15">
        <v>30</v>
      </c>
      <c r="M78" s="15">
        <v>30</v>
      </c>
      <c r="N78" s="15">
        <v>30</v>
      </c>
      <c r="O78" s="15">
        <v>30</v>
      </c>
      <c r="P78" s="15">
        <v>30</v>
      </c>
      <c r="Q78" s="15">
        <v>30</v>
      </c>
    </row>
    <row r="79" spans="1:17" s="1" customFormat="1" ht="15" thickBot="1">
      <c r="A79" s="8"/>
      <c r="B79" s="5"/>
      <c r="C79" s="5"/>
      <c r="D79" s="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1:17" s="1" customFormat="1" ht="15" thickBot="1">
      <c r="A80" s="8"/>
      <c r="B80" s="5"/>
      <c r="C80" s="5"/>
      <c r="D80" s="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1:17" s="1" customFormat="1" ht="15" thickBot="1">
      <c r="A81" s="9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</row>
    <row r="82" spans="1:17" s="1" customFormat="1" ht="15" thickBot="1">
      <c r="A82" s="10" t="s">
        <v>11</v>
      </c>
      <c r="B82" s="4" t="s">
        <v>41</v>
      </c>
      <c r="C82" s="4" t="s">
        <v>8</v>
      </c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</row>
    <row r="83" spans="1:17" s="1" customFormat="1" ht="15" thickBot="1">
      <c r="A83" s="8">
        <v>8</v>
      </c>
      <c r="B83" s="5" t="s">
        <v>36</v>
      </c>
      <c r="C83" s="5" t="s">
        <v>37</v>
      </c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</row>
    <row r="84" spans="1:17" s="1" customFormat="1" ht="15" thickBot="1">
      <c r="A84" s="9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</row>
    <row r="85" spans="1:17" s="1" customFormat="1" ht="15" thickBot="1">
      <c r="A85" s="10" t="s">
        <v>3</v>
      </c>
      <c r="B85" s="4" t="s">
        <v>11</v>
      </c>
      <c r="C85" s="4" t="s">
        <v>39</v>
      </c>
      <c r="D85" s="4" t="s">
        <v>40</v>
      </c>
      <c r="E85" s="4" t="s">
        <v>12</v>
      </c>
      <c r="F85" s="4" t="s">
        <v>13</v>
      </c>
      <c r="G85" s="4" t="s">
        <v>14</v>
      </c>
      <c r="H85" s="4" t="s">
        <v>15</v>
      </c>
      <c r="I85" s="4" t="s">
        <v>16</v>
      </c>
      <c r="J85" s="4" t="s">
        <v>17</v>
      </c>
      <c r="K85" s="4" t="s">
        <v>18</v>
      </c>
      <c r="L85" s="4" t="s">
        <v>19</v>
      </c>
      <c r="M85" s="4" t="s">
        <v>20</v>
      </c>
      <c r="N85" s="4" t="s">
        <v>21</v>
      </c>
      <c r="O85" s="4" t="s">
        <v>22</v>
      </c>
      <c r="P85" s="4" t="s">
        <v>23</v>
      </c>
      <c r="Q85" s="4" t="s">
        <v>24</v>
      </c>
    </row>
    <row r="86" spans="1:17" s="1" customFormat="1" ht="15" thickBot="1">
      <c r="A86" s="8"/>
      <c r="B86" s="5">
        <v>8</v>
      </c>
      <c r="C86" s="5" t="s">
        <v>25</v>
      </c>
      <c r="D86" s="5">
        <v>4</v>
      </c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</row>
    <row r="87" spans="1:17" s="1" customFormat="1" ht="15" thickBot="1">
      <c r="A87" s="8"/>
      <c r="B87" s="5"/>
      <c r="C87" s="5"/>
      <c r="D87" s="5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</row>
    <row r="88" spans="1:17" s="1" customFormat="1" ht="15" thickBot="1">
      <c r="A88" s="8"/>
      <c r="B88" s="5"/>
      <c r="C88" s="5"/>
      <c r="D88" s="5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</row>
    <row r="89" spans="1:17" s="1" customFormat="1" ht="15" thickBot="1">
      <c r="A89" s="8"/>
      <c r="B89" s="5"/>
      <c r="C89" s="5"/>
      <c r="D89" s="5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</row>
    <row r="90" spans="1:17" s="1" customFormat="1" ht="14.25">
      <c r="A90" s="12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</row>
    <row r="91" spans="1:17" s="1" customFormat="1" ht="14.25">
      <c r="A91" s="9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</row>
    <row r="92" spans="1:17" s="1" customFormat="1" ht="17.25">
      <c r="A92" s="29" t="s">
        <v>43</v>
      </c>
      <c r="B92" s="30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</row>
    <row r="93" spans="1:17" s="1" customFormat="1" ht="14.25">
      <c r="A93" s="9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</row>
    <row r="94" spans="1:17" s="1" customFormat="1" ht="15" thickBot="1">
      <c r="A94" s="9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</row>
    <row r="95" spans="1:17" s="1" customFormat="1" ht="15" thickBot="1">
      <c r="A95" s="10" t="s">
        <v>11</v>
      </c>
      <c r="B95" s="4" t="s">
        <v>41</v>
      </c>
      <c r="C95" s="4" t="s">
        <v>8</v>
      </c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</row>
    <row r="96" spans="1:17" s="1" customFormat="1" ht="15" thickBot="1">
      <c r="A96" s="8"/>
      <c r="B96" s="5"/>
      <c r="C96" s="5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</row>
    <row r="97" spans="1:17" s="1" customFormat="1" ht="15" thickBot="1">
      <c r="A97" s="9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</row>
    <row r="98" spans="1:17" s="1" customFormat="1" ht="15" thickBot="1">
      <c r="A98" s="10" t="s">
        <v>3</v>
      </c>
      <c r="B98" s="4" t="s">
        <v>11</v>
      </c>
      <c r="C98" s="4" t="s">
        <v>39</v>
      </c>
      <c r="D98" s="4" t="s">
        <v>40</v>
      </c>
      <c r="E98" s="4" t="s">
        <v>12</v>
      </c>
      <c r="F98" s="4" t="s">
        <v>13</v>
      </c>
      <c r="G98" s="4" t="s">
        <v>14</v>
      </c>
      <c r="H98" s="4" t="s">
        <v>15</v>
      </c>
      <c r="I98" s="4" t="s">
        <v>16</v>
      </c>
      <c r="J98" s="4" t="s">
        <v>17</v>
      </c>
      <c r="K98" s="4" t="s">
        <v>18</v>
      </c>
      <c r="L98" s="4" t="s">
        <v>19</v>
      </c>
      <c r="M98" s="4" t="s">
        <v>20</v>
      </c>
      <c r="N98" s="4" t="s">
        <v>21</v>
      </c>
      <c r="O98" s="4" t="s">
        <v>22</v>
      </c>
      <c r="P98" s="4" t="s">
        <v>23</v>
      </c>
      <c r="Q98" s="4" t="s">
        <v>24</v>
      </c>
    </row>
    <row r="99" spans="1:17" s="1" customFormat="1" ht="15" thickBot="1">
      <c r="A99" s="8"/>
      <c r="B99" s="5"/>
      <c r="C99" s="5"/>
      <c r="D99" s="5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</row>
    <row r="100" spans="1:17" s="1" customFormat="1" ht="15" thickBot="1">
      <c r="A100" s="8"/>
      <c r="B100" s="5"/>
      <c r="C100" s="5"/>
      <c r="D100" s="5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</row>
    <row r="101" spans="1:17" s="1" customFormat="1" ht="15" thickBot="1">
      <c r="A101" s="8"/>
      <c r="B101" s="5"/>
      <c r="C101" s="5"/>
      <c r="D101" s="5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</row>
    <row r="102" spans="1:17" s="1" customFormat="1" ht="15" thickBot="1">
      <c r="A102" s="8"/>
      <c r="B102" s="5"/>
      <c r="C102" s="5"/>
      <c r="D102" s="5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 spans="1:17" s="1" customFormat="1" ht="15" thickBot="1">
      <c r="A103" s="9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</row>
    <row r="104" spans="1:17" s="1" customFormat="1" ht="15" thickBot="1">
      <c r="A104" s="10" t="s">
        <v>11</v>
      </c>
      <c r="B104" s="4" t="s">
        <v>41</v>
      </c>
      <c r="C104" s="4" t="s">
        <v>8</v>
      </c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</row>
    <row r="105" spans="1:17" s="1" customFormat="1" ht="15" thickBot="1">
      <c r="A105" s="8"/>
      <c r="B105" s="5"/>
      <c r="C105" s="5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</row>
    <row r="106" spans="1:17" s="1" customFormat="1" ht="15" thickBot="1">
      <c r="A106" s="9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</row>
    <row r="107" spans="1:17" s="1" customFormat="1" ht="15" thickBot="1">
      <c r="A107" s="10" t="s">
        <v>3</v>
      </c>
      <c r="B107" s="4" t="s">
        <v>11</v>
      </c>
      <c r="C107" s="4" t="s">
        <v>39</v>
      </c>
      <c r="D107" s="4" t="s">
        <v>40</v>
      </c>
      <c r="E107" s="4" t="s">
        <v>12</v>
      </c>
      <c r="F107" s="4" t="s">
        <v>13</v>
      </c>
      <c r="G107" s="4" t="s">
        <v>14</v>
      </c>
      <c r="H107" s="4" t="s">
        <v>15</v>
      </c>
      <c r="I107" s="4" t="s">
        <v>16</v>
      </c>
      <c r="J107" s="4" t="s">
        <v>17</v>
      </c>
      <c r="K107" s="4" t="s">
        <v>18</v>
      </c>
      <c r="L107" s="4" t="s">
        <v>19</v>
      </c>
      <c r="M107" s="4" t="s">
        <v>20</v>
      </c>
      <c r="N107" s="4" t="s">
        <v>21</v>
      </c>
      <c r="O107" s="4" t="s">
        <v>22</v>
      </c>
      <c r="P107" s="4" t="s">
        <v>23</v>
      </c>
      <c r="Q107" s="4" t="s">
        <v>24</v>
      </c>
    </row>
    <row r="108" spans="1:17" s="1" customFormat="1" ht="15" thickBot="1">
      <c r="A108" s="8"/>
      <c r="B108" s="5"/>
      <c r="C108" s="5"/>
      <c r="D108" s="5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 spans="1:17" s="1" customFormat="1" ht="15" thickBot="1">
      <c r="A109" s="8"/>
      <c r="B109" s="5"/>
      <c r="C109" s="5"/>
      <c r="D109" s="5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</row>
    <row r="110" spans="1:17" s="1" customFormat="1" ht="15" thickBot="1">
      <c r="A110" s="8"/>
      <c r="B110" s="5"/>
      <c r="C110" s="5"/>
      <c r="D110" s="5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 spans="1:17" s="1" customFormat="1" ht="15" thickBot="1">
      <c r="A111" s="8"/>
      <c r="B111" s="5"/>
      <c r="C111" s="5"/>
      <c r="D111" s="5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 spans="1:17" s="1" customFormat="1" ht="15" thickBot="1">
      <c r="A112" s="9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</row>
    <row r="113" spans="1:17" s="1" customFormat="1" ht="15" thickBot="1">
      <c r="A113" s="10" t="s">
        <v>11</v>
      </c>
      <c r="B113" s="4" t="s">
        <v>41</v>
      </c>
      <c r="C113" s="4" t="s">
        <v>8</v>
      </c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</row>
    <row r="114" spans="1:17" s="1" customFormat="1" ht="15" thickBot="1">
      <c r="A114" s="8"/>
      <c r="B114" s="5"/>
      <c r="C114" s="5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</row>
    <row r="115" spans="1:17" s="1" customFormat="1" ht="15" thickBot="1">
      <c r="A115" s="9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</row>
    <row r="116" spans="1:17" s="1" customFormat="1" ht="15" thickBot="1">
      <c r="A116" s="10" t="s">
        <v>3</v>
      </c>
      <c r="B116" s="4" t="s">
        <v>11</v>
      </c>
      <c r="C116" s="4" t="s">
        <v>39</v>
      </c>
      <c r="D116" s="4" t="s">
        <v>40</v>
      </c>
      <c r="E116" s="4" t="s">
        <v>12</v>
      </c>
      <c r="F116" s="4" t="s">
        <v>13</v>
      </c>
      <c r="G116" s="4" t="s">
        <v>14</v>
      </c>
      <c r="H116" s="4" t="s">
        <v>15</v>
      </c>
      <c r="I116" s="4" t="s">
        <v>16</v>
      </c>
      <c r="J116" s="4" t="s">
        <v>17</v>
      </c>
      <c r="K116" s="4" t="s">
        <v>18</v>
      </c>
      <c r="L116" s="4" t="s">
        <v>19</v>
      </c>
      <c r="M116" s="4" t="s">
        <v>20</v>
      </c>
      <c r="N116" s="4" t="s">
        <v>21</v>
      </c>
      <c r="O116" s="4" t="s">
        <v>22</v>
      </c>
      <c r="P116" s="4" t="s">
        <v>23</v>
      </c>
      <c r="Q116" s="4" t="s">
        <v>24</v>
      </c>
    </row>
    <row r="117" spans="1:17" s="1" customFormat="1" ht="15" thickBot="1">
      <c r="A117" s="8"/>
      <c r="B117" s="5"/>
      <c r="C117" s="5"/>
      <c r="D117" s="5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1:17" s="1" customFormat="1" ht="15" thickBot="1">
      <c r="A118" s="8"/>
      <c r="B118" s="5"/>
      <c r="C118" s="5"/>
      <c r="D118" s="5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</row>
    <row r="119" spans="1:17" s="1" customFormat="1" ht="15" thickBot="1">
      <c r="A119" s="8"/>
      <c r="B119" s="5"/>
      <c r="C119" s="5"/>
      <c r="D119" s="5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</row>
    <row r="120" spans="1:17" s="1" customFormat="1" ht="15" thickBot="1">
      <c r="A120" s="8"/>
      <c r="B120" s="5"/>
      <c r="C120" s="5"/>
      <c r="D120" s="5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 spans="1:17" s="1" customFormat="1" ht="15" thickBot="1">
      <c r="A121" s="9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</row>
    <row r="122" spans="1:17" s="1" customFormat="1" ht="15" thickBot="1">
      <c r="A122" s="10" t="s">
        <v>11</v>
      </c>
      <c r="B122" s="4" t="s">
        <v>41</v>
      </c>
      <c r="C122" s="4" t="s">
        <v>8</v>
      </c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</row>
    <row r="123" spans="1:17" s="1" customFormat="1" ht="15" thickBot="1">
      <c r="A123" s="8"/>
      <c r="B123" s="5"/>
      <c r="C123" s="5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</row>
    <row r="124" spans="1:17" s="1" customFormat="1" ht="15" thickBot="1">
      <c r="A124" s="9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</row>
    <row r="125" spans="1:17" s="1" customFormat="1" ht="15" thickBot="1">
      <c r="A125" s="10" t="s">
        <v>3</v>
      </c>
      <c r="B125" s="4" t="s">
        <v>11</v>
      </c>
      <c r="C125" s="4" t="s">
        <v>39</v>
      </c>
      <c r="D125" s="4" t="s">
        <v>40</v>
      </c>
      <c r="E125" s="4" t="s">
        <v>12</v>
      </c>
      <c r="F125" s="4" t="s">
        <v>13</v>
      </c>
      <c r="G125" s="4" t="s">
        <v>14</v>
      </c>
      <c r="H125" s="4" t="s">
        <v>15</v>
      </c>
      <c r="I125" s="4" t="s">
        <v>16</v>
      </c>
      <c r="J125" s="4" t="s">
        <v>17</v>
      </c>
      <c r="K125" s="4" t="s">
        <v>18</v>
      </c>
      <c r="L125" s="4" t="s">
        <v>19</v>
      </c>
      <c r="M125" s="4" t="s">
        <v>20</v>
      </c>
      <c r="N125" s="4" t="s">
        <v>21</v>
      </c>
      <c r="O125" s="4" t="s">
        <v>22</v>
      </c>
      <c r="P125" s="4" t="s">
        <v>23</v>
      </c>
      <c r="Q125" s="4" t="s">
        <v>24</v>
      </c>
    </row>
    <row r="126" spans="1:17" s="1" customFormat="1" ht="15" thickBot="1">
      <c r="A126" s="8"/>
      <c r="B126" s="5"/>
      <c r="C126" s="5"/>
      <c r="D126" s="5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</row>
    <row r="127" spans="1:17" s="1" customFormat="1" ht="15" thickBot="1">
      <c r="A127" s="8"/>
      <c r="B127" s="5"/>
      <c r="C127" s="5"/>
      <c r="D127" s="5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</row>
    <row r="128" spans="1:17" s="1" customFormat="1" ht="15" thickBot="1">
      <c r="A128" s="8"/>
      <c r="B128" s="5"/>
      <c r="C128" s="5"/>
      <c r="D128" s="5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</row>
    <row r="129" spans="1:17" s="1" customFormat="1" ht="15" thickBot="1">
      <c r="A129" s="8"/>
      <c r="B129" s="5"/>
      <c r="C129" s="5"/>
      <c r="D129" s="5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</row>
    <row r="130" spans="1:17" s="1" customFormat="1" ht="15" thickBot="1">
      <c r="A130" s="9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</row>
    <row r="131" spans="1:17" s="1" customFormat="1" ht="15" thickBot="1">
      <c r="A131" s="10" t="s">
        <v>11</v>
      </c>
      <c r="B131" s="4" t="s">
        <v>41</v>
      </c>
      <c r="C131" s="4" t="s">
        <v>8</v>
      </c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</row>
    <row r="132" spans="1:17" s="1" customFormat="1" ht="15" thickBot="1">
      <c r="A132" s="8"/>
      <c r="B132" s="5"/>
      <c r="C132" s="5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</row>
    <row r="133" spans="1:17" s="1" customFormat="1" ht="15" thickBot="1">
      <c r="A133" s="9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</row>
    <row r="134" spans="1:17" s="1" customFormat="1" ht="15" thickBot="1">
      <c r="A134" s="10" t="s">
        <v>3</v>
      </c>
      <c r="B134" s="4" t="s">
        <v>11</v>
      </c>
      <c r="C134" s="4" t="s">
        <v>39</v>
      </c>
      <c r="D134" s="4" t="s">
        <v>40</v>
      </c>
      <c r="E134" s="4" t="s">
        <v>12</v>
      </c>
      <c r="F134" s="4" t="s">
        <v>13</v>
      </c>
      <c r="G134" s="4" t="s">
        <v>14</v>
      </c>
      <c r="H134" s="4" t="s">
        <v>15</v>
      </c>
      <c r="I134" s="4" t="s">
        <v>16</v>
      </c>
      <c r="J134" s="4" t="s">
        <v>17</v>
      </c>
      <c r="K134" s="4" t="s">
        <v>18</v>
      </c>
      <c r="L134" s="4" t="s">
        <v>19</v>
      </c>
      <c r="M134" s="4" t="s">
        <v>20</v>
      </c>
      <c r="N134" s="4" t="s">
        <v>21</v>
      </c>
      <c r="O134" s="4" t="s">
        <v>22</v>
      </c>
      <c r="P134" s="4" t="s">
        <v>23</v>
      </c>
      <c r="Q134" s="4" t="s">
        <v>24</v>
      </c>
    </row>
    <row r="135" spans="1:17" s="1" customFormat="1" ht="15" thickBot="1">
      <c r="A135" s="8"/>
      <c r="B135" s="5"/>
      <c r="C135" s="5"/>
      <c r="D135" s="5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</row>
    <row r="136" spans="1:17" s="1" customFormat="1" ht="15" thickBot="1">
      <c r="A136" s="8"/>
      <c r="B136" s="5"/>
      <c r="C136" s="5"/>
      <c r="D136" s="5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</row>
    <row r="137" spans="1:17" s="1" customFormat="1" ht="15" thickBot="1">
      <c r="A137" s="8"/>
      <c r="B137" s="5"/>
      <c r="C137" s="5"/>
      <c r="D137" s="5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</row>
    <row r="138" spans="1:17" s="1" customFormat="1" ht="15" thickBot="1">
      <c r="A138" s="8"/>
      <c r="B138" s="5"/>
      <c r="C138" s="5"/>
      <c r="D138" s="5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</row>
    <row r="139" spans="1:17" s="1" customFormat="1" ht="15" thickBot="1">
      <c r="A139" s="9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</row>
    <row r="140" spans="1:17" s="1" customFormat="1" ht="15" thickBot="1">
      <c r="A140" s="10" t="s">
        <v>11</v>
      </c>
      <c r="B140" s="4" t="s">
        <v>41</v>
      </c>
      <c r="C140" s="4" t="s">
        <v>8</v>
      </c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</row>
    <row r="141" spans="1:17" s="1" customFormat="1" ht="15" thickBot="1">
      <c r="A141" s="8"/>
      <c r="B141" s="5"/>
      <c r="C141" s="5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</row>
    <row r="142" spans="1:17" s="1" customFormat="1" ht="15" thickBot="1">
      <c r="A142" s="9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</row>
    <row r="143" spans="1:17" s="1" customFormat="1" ht="15" thickBot="1">
      <c r="A143" s="10" t="s">
        <v>3</v>
      </c>
      <c r="B143" s="4" t="s">
        <v>11</v>
      </c>
      <c r="C143" s="4" t="s">
        <v>39</v>
      </c>
      <c r="D143" s="4" t="s">
        <v>40</v>
      </c>
      <c r="E143" s="4" t="s">
        <v>12</v>
      </c>
      <c r="F143" s="4" t="s">
        <v>13</v>
      </c>
      <c r="G143" s="4" t="s">
        <v>14</v>
      </c>
      <c r="H143" s="4" t="s">
        <v>15</v>
      </c>
      <c r="I143" s="4" t="s">
        <v>16</v>
      </c>
      <c r="J143" s="4" t="s">
        <v>17</v>
      </c>
      <c r="K143" s="4" t="s">
        <v>18</v>
      </c>
      <c r="L143" s="4" t="s">
        <v>19</v>
      </c>
      <c r="M143" s="4" t="s">
        <v>20</v>
      </c>
      <c r="N143" s="4" t="s">
        <v>21</v>
      </c>
      <c r="O143" s="4" t="s">
        <v>22</v>
      </c>
      <c r="P143" s="4" t="s">
        <v>23</v>
      </c>
      <c r="Q143" s="4" t="s">
        <v>24</v>
      </c>
    </row>
    <row r="144" spans="1:17" s="1" customFormat="1" ht="15" thickBot="1">
      <c r="A144" s="8"/>
      <c r="B144" s="5"/>
      <c r="C144" s="5"/>
      <c r="D144" s="5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</row>
    <row r="145" spans="1:17" s="1" customFormat="1" ht="15" thickBot="1">
      <c r="A145" s="8"/>
      <c r="B145" s="5"/>
      <c r="C145" s="5"/>
      <c r="D145" s="5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</row>
    <row r="146" spans="1:17" s="1" customFormat="1" ht="15" thickBot="1">
      <c r="A146" s="8"/>
      <c r="B146" s="5"/>
      <c r="C146" s="5"/>
      <c r="D146" s="5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</row>
    <row r="147" spans="1:17" s="1" customFormat="1" ht="15" thickBot="1">
      <c r="A147" s="8"/>
      <c r="B147" s="5"/>
      <c r="C147" s="5"/>
      <c r="D147" s="5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</row>
    <row r="148" spans="1:17" s="1" customFormat="1" ht="15" thickBot="1">
      <c r="A148" s="9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</row>
    <row r="149" spans="1:17" s="1" customFormat="1" ht="15" thickBot="1">
      <c r="A149" s="10" t="s">
        <v>11</v>
      </c>
      <c r="B149" s="4" t="s">
        <v>41</v>
      </c>
      <c r="C149" s="4" t="s">
        <v>8</v>
      </c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</row>
    <row r="150" spans="1:17" s="1" customFormat="1" ht="15" thickBot="1">
      <c r="A150" s="8"/>
      <c r="B150" s="5"/>
      <c r="C150" s="5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</row>
    <row r="151" spans="1:17" s="1" customFormat="1" ht="15" thickBot="1">
      <c r="A151" s="9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</row>
    <row r="152" spans="1:17" s="1" customFormat="1" ht="15" thickBot="1">
      <c r="A152" s="10" t="s">
        <v>3</v>
      </c>
      <c r="B152" s="4" t="s">
        <v>11</v>
      </c>
      <c r="C152" s="4" t="s">
        <v>39</v>
      </c>
      <c r="D152" s="4" t="s">
        <v>40</v>
      </c>
      <c r="E152" s="4" t="s">
        <v>12</v>
      </c>
      <c r="F152" s="4" t="s">
        <v>13</v>
      </c>
      <c r="G152" s="4" t="s">
        <v>14</v>
      </c>
      <c r="H152" s="4" t="s">
        <v>15</v>
      </c>
      <c r="I152" s="4" t="s">
        <v>16</v>
      </c>
      <c r="J152" s="4" t="s">
        <v>17</v>
      </c>
      <c r="K152" s="4" t="s">
        <v>18</v>
      </c>
      <c r="L152" s="4" t="s">
        <v>19</v>
      </c>
      <c r="M152" s="4" t="s">
        <v>20</v>
      </c>
      <c r="N152" s="4" t="s">
        <v>21</v>
      </c>
      <c r="O152" s="4" t="s">
        <v>22</v>
      </c>
      <c r="P152" s="4" t="s">
        <v>23</v>
      </c>
      <c r="Q152" s="4" t="s">
        <v>24</v>
      </c>
    </row>
    <row r="153" spans="1:17" s="1" customFormat="1" ht="15" thickBot="1">
      <c r="A153" s="8"/>
      <c r="B153" s="5"/>
      <c r="C153" s="5"/>
      <c r="D153" s="5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</row>
    <row r="154" spans="1:17" s="1" customFormat="1" ht="15" thickBot="1">
      <c r="A154" s="8"/>
      <c r="B154" s="5"/>
      <c r="C154" s="5"/>
      <c r="D154" s="5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</row>
    <row r="155" spans="1:17" s="1" customFormat="1" ht="15" thickBot="1">
      <c r="A155" s="8"/>
      <c r="B155" s="5"/>
      <c r="C155" s="5"/>
      <c r="D155" s="5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</row>
    <row r="156" spans="1:17" s="1" customFormat="1" ht="15" thickBot="1">
      <c r="A156" s="8"/>
      <c r="B156" s="5"/>
      <c r="C156" s="5"/>
      <c r="D156" s="5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</row>
    <row r="157" spans="1:17" s="1" customFormat="1" ht="15" thickBot="1">
      <c r="A157" s="9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</row>
    <row r="158" spans="1:17" s="1" customFormat="1" ht="15" thickBot="1">
      <c r="A158" s="10" t="s">
        <v>11</v>
      </c>
      <c r="B158" s="4" t="s">
        <v>41</v>
      </c>
      <c r="C158" s="4" t="s">
        <v>8</v>
      </c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</row>
    <row r="159" spans="1:17" s="1" customFormat="1" ht="15" thickBot="1">
      <c r="A159" s="8"/>
      <c r="B159" s="5"/>
      <c r="C159" s="5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</row>
    <row r="160" spans="1:17" s="1" customFormat="1" ht="15" thickBot="1">
      <c r="A160" s="9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</row>
    <row r="161" spans="1:17" s="1" customFormat="1" ht="15" thickBot="1">
      <c r="A161" s="10" t="s">
        <v>3</v>
      </c>
      <c r="B161" s="4" t="s">
        <v>11</v>
      </c>
      <c r="C161" s="4" t="s">
        <v>39</v>
      </c>
      <c r="D161" s="4" t="s">
        <v>40</v>
      </c>
      <c r="E161" s="4" t="s">
        <v>12</v>
      </c>
      <c r="F161" s="4" t="s">
        <v>13</v>
      </c>
      <c r="G161" s="4" t="s">
        <v>14</v>
      </c>
      <c r="H161" s="4" t="s">
        <v>15</v>
      </c>
      <c r="I161" s="4" t="s">
        <v>16</v>
      </c>
      <c r="J161" s="4" t="s">
        <v>17</v>
      </c>
      <c r="K161" s="4" t="s">
        <v>18</v>
      </c>
      <c r="L161" s="4" t="s">
        <v>19</v>
      </c>
      <c r="M161" s="4" t="s">
        <v>20</v>
      </c>
      <c r="N161" s="4" t="s">
        <v>21</v>
      </c>
      <c r="O161" s="4" t="s">
        <v>22</v>
      </c>
      <c r="P161" s="4" t="s">
        <v>23</v>
      </c>
      <c r="Q161" s="4" t="s">
        <v>24</v>
      </c>
    </row>
    <row r="162" spans="1:17" s="1" customFormat="1" ht="15" thickBot="1">
      <c r="A162" s="8"/>
      <c r="B162" s="5"/>
      <c r="C162" s="5"/>
      <c r="D162" s="5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</row>
    <row r="163" spans="1:17" s="1" customFormat="1" ht="15" thickBot="1">
      <c r="A163" s="8"/>
      <c r="B163" s="5"/>
      <c r="C163" s="5"/>
      <c r="D163" s="5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</row>
    <row r="164" spans="1:17" s="1" customFormat="1" ht="15" thickBot="1">
      <c r="A164" s="8"/>
      <c r="B164" s="5"/>
      <c r="C164" s="5"/>
      <c r="D164" s="5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</row>
    <row r="165" spans="1:17" ht="14.25" thickBot="1">
      <c r="A165" s="17"/>
      <c r="B165" s="18"/>
      <c r="C165" s="18"/>
      <c r="D165" s="18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</row>
  </sheetData>
  <sheetProtection/>
  <mergeCells count="6">
    <mergeCell ref="A1:B1"/>
    <mergeCell ref="A2:B2"/>
    <mergeCell ref="A4:B4"/>
    <mergeCell ref="A12:B12"/>
    <mergeCell ref="A16:B16"/>
    <mergeCell ref="A92:B9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65"/>
  <sheetViews>
    <sheetView zoomScalePageLayoutView="0" workbookViewId="0" topLeftCell="A1">
      <selection activeCell="A12" sqref="A12:B12"/>
    </sheetView>
  </sheetViews>
  <sheetFormatPr defaultColWidth="9.140625" defaultRowHeight="15"/>
  <cols>
    <col min="1" max="1" width="18.7109375" style="3" customWidth="1"/>
    <col min="2" max="2" width="65.7109375" style="2" customWidth="1"/>
    <col min="3" max="3" width="19.7109375" style="2" customWidth="1"/>
    <col min="4" max="4" width="18.7109375" style="2" customWidth="1"/>
    <col min="5" max="17" width="11.7109375" style="2" customWidth="1"/>
  </cols>
  <sheetData>
    <row r="1" spans="1:17" s="1" customFormat="1" ht="17.25">
      <c r="A1" s="29" t="s">
        <v>45</v>
      </c>
      <c r="B1" s="30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1" customFormat="1" ht="17.25">
      <c r="A2" s="29" t="s">
        <v>44</v>
      </c>
      <c r="B2" s="30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1" customFormat="1" ht="14.25">
      <c r="A3" s="9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s="1" customFormat="1" ht="17.25">
      <c r="A4" s="29" t="s">
        <v>0</v>
      </c>
      <c r="B4" s="30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s="1" customFormat="1" ht="15" thickBot="1">
      <c r="A5" s="9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s="1" customFormat="1" ht="15" thickBot="1">
      <c r="A6" s="10" t="s">
        <v>1</v>
      </c>
      <c r="B6" s="5" t="s">
        <v>48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s="1" customFormat="1" ht="15" thickBot="1">
      <c r="A7" s="10" t="s">
        <v>2</v>
      </c>
      <c r="B7" s="5" t="s">
        <v>56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s="1" customFormat="1" ht="15" thickBot="1">
      <c r="A8" s="9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6"/>
    </row>
    <row r="9" spans="1:17" s="1" customFormat="1" ht="15" thickBot="1">
      <c r="A9" s="10" t="s">
        <v>3</v>
      </c>
      <c r="B9" s="4" t="s">
        <v>4</v>
      </c>
      <c r="C9" s="4" t="s">
        <v>5</v>
      </c>
      <c r="D9" s="4" t="s">
        <v>6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6"/>
    </row>
    <row r="10" spans="1:17" s="1" customFormat="1" ht="15" thickBot="1">
      <c r="A10" s="8">
        <v>41061</v>
      </c>
      <c r="B10" s="5" t="s">
        <v>85</v>
      </c>
      <c r="C10" s="5" t="s">
        <v>86</v>
      </c>
      <c r="D10" s="11">
        <v>622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6"/>
      <c r="P10" s="6"/>
      <c r="Q10" s="6"/>
    </row>
    <row r="11" spans="1:17" s="1" customFormat="1" ht="15" thickBot="1">
      <c r="A11" s="9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s="1" customFormat="1" ht="15" thickBot="1">
      <c r="A12" s="31" t="s">
        <v>7</v>
      </c>
      <c r="B12" s="32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s="1" customFormat="1" ht="15" thickBot="1">
      <c r="A13" s="8" t="s">
        <v>38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s="1" customFormat="1" ht="14.25">
      <c r="A14" s="12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s="1" customFormat="1" ht="14.25">
      <c r="A15" s="9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s="1" customFormat="1" ht="17.25">
      <c r="A16" s="29" t="s">
        <v>42</v>
      </c>
      <c r="B16" s="3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s="1" customFormat="1" ht="17.25">
      <c r="A17" s="21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s="1" customFormat="1" ht="15" thickBot="1">
      <c r="A18" s="9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s="1" customFormat="1" ht="15" thickBot="1">
      <c r="A19" s="10" t="s">
        <v>11</v>
      </c>
      <c r="B19" s="4" t="s">
        <v>41</v>
      </c>
      <c r="C19" s="4" t="s">
        <v>8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s="1" customFormat="1" ht="15" thickBot="1">
      <c r="A20" s="8">
        <v>1</v>
      </c>
      <c r="B20" s="5" t="s">
        <v>9</v>
      </c>
      <c r="C20" s="5" t="s">
        <v>10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s="1" customFormat="1" ht="15" thickBot="1">
      <c r="A21" s="9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s="1" customFormat="1" ht="15" thickBot="1">
      <c r="A22" s="10" t="s">
        <v>3</v>
      </c>
      <c r="B22" s="4" t="s">
        <v>11</v>
      </c>
      <c r="C22" s="4" t="s">
        <v>39</v>
      </c>
      <c r="D22" s="4" t="s">
        <v>40</v>
      </c>
      <c r="E22" s="4" t="s">
        <v>12</v>
      </c>
      <c r="F22" s="4" t="s">
        <v>13</v>
      </c>
      <c r="G22" s="4" t="s">
        <v>14</v>
      </c>
      <c r="H22" s="4" t="s">
        <v>15</v>
      </c>
      <c r="I22" s="4" t="s">
        <v>16</v>
      </c>
      <c r="J22" s="4" t="s">
        <v>17</v>
      </c>
      <c r="K22" s="4" t="s">
        <v>18</v>
      </c>
      <c r="L22" s="4" t="s">
        <v>19</v>
      </c>
      <c r="M22" s="4" t="s">
        <v>20</v>
      </c>
      <c r="N22" s="4" t="s">
        <v>21</v>
      </c>
      <c r="O22" s="4" t="s">
        <v>22</v>
      </c>
      <c r="P22" s="4" t="s">
        <v>23</v>
      </c>
      <c r="Q22" s="4" t="s">
        <v>24</v>
      </c>
    </row>
    <row r="23" spans="1:17" s="1" customFormat="1" ht="15" thickBot="1">
      <c r="A23" s="8">
        <v>41061</v>
      </c>
      <c r="B23" s="5">
        <v>1</v>
      </c>
      <c r="C23" s="5" t="s">
        <v>25</v>
      </c>
      <c r="D23" s="5">
        <v>4</v>
      </c>
      <c r="E23" s="14">
        <v>1.9</v>
      </c>
      <c r="F23" s="14">
        <v>1.4</v>
      </c>
      <c r="G23" s="14">
        <v>5.9</v>
      </c>
      <c r="H23" s="14">
        <v>8.7</v>
      </c>
      <c r="I23" s="14">
        <v>1.8</v>
      </c>
      <c r="J23" s="14">
        <v>0</v>
      </c>
      <c r="K23" s="14">
        <v>0.1</v>
      </c>
      <c r="L23" s="14">
        <v>1.2</v>
      </c>
      <c r="M23" s="14">
        <v>1.4</v>
      </c>
      <c r="N23" s="14">
        <v>0.6</v>
      </c>
      <c r="O23" s="14">
        <v>0.8</v>
      </c>
      <c r="P23" s="14">
        <v>0.9</v>
      </c>
      <c r="Q23" s="14">
        <f>SUM(E23:P23)</f>
        <v>24.7</v>
      </c>
    </row>
    <row r="24" spans="1:17" s="1" customFormat="1" ht="15" thickBot="1">
      <c r="A24" s="8">
        <v>41061</v>
      </c>
      <c r="B24" s="5">
        <v>1</v>
      </c>
      <c r="C24" s="5" t="s">
        <v>26</v>
      </c>
      <c r="D24" s="5">
        <v>98</v>
      </c>
      <c r="E24" s="14">
        <v>30</v>
      </c>
      <c r="F24" s="14">
        <v>30</v>
      </c>
      <c r="G24" s="14">
        <v>30</v>
      </c>
      <c r="H24" s="14">
        <v>30</v>
      </c>
      <c r="I24" s="14">
        <v>30</v>
      </c>
      <c r="J24" s="14">
        <v>30</v>
      </c>
      <c r="K24" s="14">
        <v>30</v>
      </c>
      <c r="L24" s="14">
        <v>30</v>
      </c>
      <c r="M24" s="14">
        <v>30</v>
      </c>
      <c r="N24" s="14">
        <v>30</v>
      </c>
      <c r="O24" s="14">
        <v>30</v>
      </c>
      <c r="P24" s="14">
        <v>30</v>
      </c>
      <c r="Q24" s="14">
        <v>30</v>
      </c>
    </row>
    <row r="25" spans="1:17" s="1" customFormat="1" ht="15" thickBot="1">
      <c r="A25" s="8"/>
      <c r="B25" s="5"/>
      <c r="C25" s="5"/>
      <c r="D25" s="5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1:17" s="1" customFormat="1" ht="15" thickBot="1">
      <c r="A26" s="8"/>
      <c r="B26" s="5"/>
      <c r="C26" s="5"/>
      <c r="D26" s="5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1:17" s="1" customFormat="1" ht="15" thickBot="1">
      <c r="A27" s="9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s="1" customFormat="1" ht="15" thickBot="1">
      <c r="A28" s="10" t="s">
        <v>11</v>
      </c>
      <c r="B28" s="4" t="s">
        <v>41</v>
      </c>
      <c r="C28" s="4" t="s">
        <v>8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s="1" customFormat="1" ht="15" thickBot="1">
      <c r="A29" s="8">
        <v>2</v>
      </c>
      <c r="B29" s="5" t="s">
        <v>27</v>
      </c>
      <c r="C29" s="5" t="s">
        <v>46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s="1" customFormat="1" ht="15" thickBot="1">
      <c r="A30" s="9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s="1" customFormat="1" ht="15" thickBot="1">
      <c r="A31" s="10" t="s">
        <v>3</v>
      </c>
      <c r="B31" s="4" t="s">
        <v>11</v>
      </c>
      <c r="C31" s="4" t="s">
        <v>39</v>
      </c>
      <c r="D31" s="4" t="s">
        <v>40</v>
      </c>
      <c r="E31" s="4" t="s">
        <v>12</v>
      </c>
      <c r="F31" s="4" t="s">
        <v>13</v>
      </c>
      <c r="G31" s="4" t="s">
        <v>14</v>
      </c>
      <c r="H31" s="4" t="s">
        <v>15</v>
      </c>
      <c r="I31" s="4" t="s">
        <v>16</v>
      </c>
      <c r="J31" s="4" t="s">
        <v>17</v>
      </c>
      <c r="K31" s="4" t="s">
        <v>18</v>
      </c>
      <c r="L31" s="4" t="s">
        <v>19</v>
      </c>
      <c r="M31" s="4" t="s">
        <v>20</v>
      </c>
      <c r="N31" s="4" t="s">
        <v>21</v>
      </c>
      <c r="O31" s="4" t="s">
        <v>22</v>
      </c>
      <c r="P31" s="4" t="s">
        <v>23</v>
      </c>
      <c r="Q31" s="4" t="s">
        <v>24</v>
      </c>
    </row>
    <row r="32" spans="1:17" s="1" customFormat="1" ht="15.75" thickBot="1">
      <c r="A32" s="8">
        <v>41061</v>
      </c>
      <c r="B32" s="5">
        <v>2</v>
      </c>
      <c r="C32" s="5" t="s">
        <v>47</v>
      </c>
      <c r="D32" s="5">
        <v>5</v>
      </c>
      <c r="E32" s="26">
        <f>10/30</f>
        <v>0.3333333333333333</v>
      </c>
      <c r="F32" s="26">
        <f>10/30</f>
        <v>0.3333333333333333</v>
      </c>
      <c r="G32" s="26">
        <f>31/30</f>
        <v>1.0333333333333334</v>
      </c>
      <c r="H32" s="26">
        <f>41/30</f>
        <v>1.3666666666666667</v>
      </c>
      <c r="I32" s="26">
        <f>10/30</f>
        <v>0.3333333333333333</v>
      </c>
      <c r="J32" s="26">
        <v>0</v>
      </c>
      <c r="K32" s="26">
        <f>1/30</f>
        <v>0.03333333333333333</v>
      </c>
      <c r="L32" s="26">
        <f>4/30</f>
        <v>0.13333333333333333</v>
      </c>
      <c r="M32" s="26">
        <f>1/30</f>
        <v>0.03333333333333333</v>
      </c>
      <c r="N32" s="26">
        <f>4/30</f>
        <v>0.13333333333333333</v>
      </c>
      <c r="O32" s="26">
        <f>5/30</f>
        <v>0.16666666666666666</v>
      </c>
      <c r="P32" s="26">
        <f>6/30</f>
        <v>0.2</v>
      </c>
      <c r="Q32" s="14">
        <f>SUM(E32:P32)</f>
        <v>4.1</v>
      </c>
    </row>
    <row r="33" spans="1:17" s="1" customFormat="1" ht="15" thickBot="1">
      <c r="A33" s="8">
        <v>41061</v>
      </c>
      <c r="B33" s="5">
        <v>2</v>
      </c>
      <c r="C33" s="5" t="s">
        <v>26</v>
      </c>
      <c r="D33" s="5">
        <v>98</v>
      </c>
      <c r="E33" s="14">
        <v>30</v>
      </c>
      <c r="F33" s="14">
        <v>30</v>
      </c>
      <c r="G33" s="14">
        <v>30</v>
      </c>
      <c r="H33" s="14">
        <v>30</v>
      </c>
      <c r="I33" s="14">
        <v>30</v>
      </c>
      <c r="J33" s="14">
        <v>30</v>
      </c>
      <c r="K33" s="14">
        <v>30</v>
      </c>
      <c r="L33" s="14">
        <v>30</v>
      </c>
      <c r="M33" s="14">
        <v>30</v>
      </c>
      <c r="N33" s="14">
        <v>30</v>
      </c>
      <c r="O33" s="14">
        <v>30</v>
      </c>
      <c r="P33" s="14">
        <v>30</v>
      </c>
      <c r="Q33" s="14">
        <v>30</v>
      </c>
    </row>
    <row r="34" spans="1:17" s="1" customFormat="1" ht="15" thickBot="1">
      <c r="A34" s="8"/>
      <c r="B34" s="5"/>
      <c r="C34" s="5"/>
      <c r="D34" s="5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spans="1:17" s="1" customFormat="1" ht="15" thickBot="1">
      <c r="A35" s="8"/>
      <c r="B35" s="5"/>
      <c r="C35" s="5"/>
      <c r="D35" s="5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1:17" s="1" customFormat="1" ht="15" thickBot="1">
      <c r="A36" s="9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s="1" customFormat="1" ht="15" thickBot="1">
      <c r="A37" s="10" t="s">
        <v>11</v>
      </c>
      <c r="B37" s="4" t="s">
        <v>41</v>
      </c>
      <c r="C37" s="4" t="s">
        <v>8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s="1" customFormat="1" ht="15" thickBot="1">
      <c r="A38" s="8">
        <v>3</v>
      </c>
      <c r="B38" s="5" t="s">
        <v>28</v>
      </c>
      <c r="C38" s="5" t="s">
        <v>29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s="1" customFormat="1" ht="15" thickBot="1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s="1" customFormat="1" ht="15" thickBot="1">
      <c r="A40" s="10" t="s">
        <v>3</v>
      </c>
      <c r="B40" s="4" t="s">
        <v>11</v>
      </c>
      <c r="C40" s="4" t="s">
        <v>39</v>
      </c>
      <c r="D40" s="4" t="s">
        <v>40</v>
      </c>
      <c r="E40" s="4" t="s">
        <v>12</v>
      </c>
      <c r="F40" s="4" t="s">
        <v>13</v>
      </c>
      <c r="G40" s="4" t="s">
        <v>14</v>
      </c>
      <c r="H40" s="4" t="s">
        <v>15</v>
      </c>
      <c r="I40" s="4" t="s">
        <v>16</v>
      </c>
      <c r="J40" s="4" t="s">
        <v>17</v>
      </c>
      <c r="K40" s="4" t="s">
        <v>18</v>
      </c>
      <c r="L40" s="4" t="s">
        <v>19</v>
      </c>
      <c r="M40" s="4" t="s">
        <v>20</v>
      </c>
      <c r="N40" s="4" t="s">
        <v>21</v>
      </c>
      <c r="O40" s="4" t="s">
        <v>22</v>
      </c>
      <c r="P40" s="4" t="s">
        <v>23</v>
      </c>
      <c r="Q40" s="4" t="s">
        <v>24</v>
      </c>
    </row>
    <row r="41" spans="1:17" s="1" customFormat="1" ht="15" thickBot="1">
      <c r="A41" s="8">
        <v>41061</v>
      </c>
      <c r="B41" s="5">
        <v>3</v>
      </c>
      <c r="C41" s="5" t="s">
        <v>30</v>
      </c>
      <c r="D41" s="5">
        <v>1</v>
      </c>
      <c r="E41" s="14">
        <v>24.6</v>
      </c>
      <c r="F41" s="14">
        <v>28</v>
      </c>
      <c r="G41" s="14">
        <v>31.9</v>
      </c>
      <c r="H41" s="14">
        <v>36.9</v>
      </c>
      <c r="I41" s="14">
        <v>41.1</v>
      </c>
      <c r="J41" s="14">
        <v>43.5</v>
      </c>
      <c r="K41" s="14">
        <v>44.1</v>
      </c>
      <c r="L41" s="14">
        <v>44</v>
      </c>
      <c r="M41" s="14">
        <v>39.8</v>
      </c>
      <c r="N41" s="14">
        <v>34.8</v>
      </c>
      <c r="O41" s="14">
        <v>30.3</v>
      </c>
      <c r="P41" s="14">
        <v>25.9</v>
      </c>
      <c r="Q41" s="14">
        <f>AVERAGE(E41:P41)</f>
        <v>35.40833333333334</v>
      </c>
    </row>
    <row r="42" spans="1:17" s="1" customFormat="1" ht="15" thickBot="1">
      <c r="A42" s="8">
        <v>41061</v>
      </c>
      <c r="B42" s="5">
        <v>3</v>
      </c>
      <c r="C42" s="5" t="s">
        <v>26</v>
      </c>
      <c r="D42" s="5">
        <v>98</v>
      </c>
      <c r="E42" s="14">
        <v>30</v>
      </c>
      <c r="F42" s="14">
        <v>30</v>
      </c>
      <c r="G42" s="14">
        <v>30</v>
      </c>
      <c r="H42" s="14">
        <v>30</v>
      </c>
      <c r="I42" s="14">
        <v>30</v>
      </c>
      <c r="J42" s="14">
        <v>30</v>
      </c>
      <c r="K42" s="14">
        <v>30</v>
      </c>
      <c r="L42" s="14">
        <v>30</v>
      </c>
      <c r="M42" s="14">
        <v>30</v>
      </c>
      <c r="N42" s="14">
        <v>30</v>
      </c>
      <c r="O42" s="14">
        <v>30</v>
      </c>
      <c r="P42" s="14">
        <v>30</v>
      </c>
      <c r="Q42" s="14">
        <v>30</v>
      </c>
    </row>
    <row r="43" spans="1:17" s="1" customFormat="1" ht="15" thickBot="1">
      <c r="A43" s="8"/>
      <c r="B43" s="5"/>
      <c r="C43" s="5"/>
      <c r="D43" s="5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1:17" s="1" customFormat="1" ht="15" thickBot="1">
      <c r="A44" s="8"/>
      <c r="B44" s="5"/>
      <c r="C44" s="5"/>
      <c r="D44" s="5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1:17" s="1" customFormat="1" ht="15" thickBot="1">
      <c r="A45" s="9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17" s="1" customFormat="1" ht="15" thickBot="1">
      <c r="A46" s="10" t="s">
        <v>11</v>
      </c>
      <c r="B46" s="4" t="s">
        <v>41</v>
      </c>
      <c r="C46" s="4" t="s">
        <v>8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 s="1" customFormat="1" ht="15" thickBot="1">
      <c r="A47" s="8">
        <v>4</v>
      </c>
      <c r="B47" s="5" t="s">
        <v>31</v>
      </c>
      <c r="C47" s="5" t="s">
        <v>29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7" s="1" customFormat="1" ht="15" thickBot="1">
      <c r="A48" s="9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1:17" s="1" customFormat="1" ht="15" thickBot="1">
      <c r="A49" s="10" t="s">
        <v>3</v>
      </c>
      <c r="B49" s="4" t="s">
        <v>11</v>
      </c>
      <c r="C49" s="4" t="s">
        <v>39</v>
      </c>
      <c r="D49" s="4" t="s">
        <v>40</v>
      </c>
      <c r="E49" s="4" t="s">
        <v>12</v>
      </c>
      <c r="F49" s="4" t="s">
        <v>13</v>
      </c>
      <c r="G49" s="4" t="s">
        <v>14</v>
      </c>
      <c r="H49" s="4" t="s">
        <v>15</v>
      </c>
      <c r="I49" s="4" t="s">
        <v>16</v>
      </c>
      <c r="J49" s="4" t="s">
        <v>17</v>
      </c>
      <c r="K49" s="4" t="s">
        <v>18</v>
      </c>
      <c r="L49" s="4" t="s">
        <v>19</v>
      </c>
      <c r="M49" s="4" t="s">
        <v>20</v>
      </c>
      <c r="N49" s="4" t="s">
        <v>21</v>
      </c>
      <c r="O49" s="4" t="s">
        <v>22</v>
      </c>
      <c r="P49" s="4" t="s">
        <v>23</v>
      </c>
      <c r="Q49" s="4" t="s">
        <v>24</v>
      </c>
    </row>
    <row r="50" spans="1:17" s="1" customFormat="1" ht="15" thickBot="1">
      <c r="A50" s="8">
        <v>41061</v>
      </c>
      <c r="B50" s="5">
        <v>4</v>
      </c>
      <c r="C50" s="5" t="s">
        <v>30</v>
      </c>
      <c r="D50" s="5">
        <v>1</v>
      </c>
      <c r="E50" s="14">
        <v>9.4</v>
      </c>
      <c r="F50" s="14">
        <v>12.1</v>
      </c>
      <c r="G50" s="14">
        <v>16.1</v>
      </c>
      <c r="H50" s="14">
        <v>20.9</v>
      </c>
      <c r="I50" s="14">
        <v>24.8</v>
      </c>
      <c r="J50" s="14">
        <v>25.7</v>
      </c>
      <c r="K50" s="14">
        <v>27.3</v>
      </c>
      <c r="L50" s="14">
        <v>27.1</v>
      </c>
      <c r="M50" s="14">
        <v>22.9</v>
      </c>
      <c r="N50" s="14">
        <v>18</v>
      </c>
      <c r="O50" s="14">
        <v>13.9</v>
      </c>
      <c r="P50" s="14">
        <v>10.4</v>
      </c>
      <c r="Q50" s="14">
        <f>AVERAGE(E50:P50)</f>
        <v>19.05</v>
      </c>
    </row>
    <row r="51" spans="1:17" s="1" customFormat="1" ht="15" thickBot="1">
      <c r="A51" s="8">
        <v>41061</v>
      </c>
      <c r="B51" s="5">
        <v>4</v>
      </c>
      <c r="C51" s="5" t="s">
        <v>26</v>
      </c>
      <c r="D51" s="5">
        <v>98</v>
      </c>
      <c r="E51" s="14">
        <v>30</v>
      </c>
      <c r="F51" s="14">
        <v>30</v>
      </c>
      <c r="G51" s="14">
        <v>30</v>
      </c>
      <c r="H51" s="14">
        <v>30</v>
      </c>
      <c r="I51" s="14">
        <v>30</v>
      </c>
      <c r="J51" s="14">
        <v>30</v>
      </c>
      <c r="K51" s="14">
        <v>30</v>
      </c>
      <c r="L51" s="14">
        <v>30</v>
      </c>
      <c r="M51" s="14">
        <v>30</v>
      </c>
      <c r="N51" s="14">
        <v>30</v>
      </c>
      <c r="O51" s="14">
        <v>30</v>
      </c>
      <c r="P51" s="14">
        <v>30</v>
      </c>
      <c r="Q51" s="14">
        <v>30</v>
      </c>
    </row>
    <row r="52" spans="1:17" s="1" customFormat="1" ht="15" thickBot="1">
      <c r="A52" s="8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s="1" customFormat="1" ht="15" thickBot="1">
      <c r="A53" s="8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17" s="1" customFormat="1" ht="15" thickBot="1">
      <c r="A54" s="9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1:17" s="1" customFormat="1" ht="15" thickBot="1">
      <c r="A55" s="10" t="s">
        <v>11</v>
      </c>
      <c r="B55" s="4" t="s">
        <v>41</v>
      </c>
      <c r="C55" s="4" t="s">
        <v>8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</row>
    <row r="56" spans="1:17" s="1" customFormat="1" ht="15" thickBot="1">
      <c r="A56" s="8">
        <v>5</v>
      </c>
      <c r="B56" s="5" t="s">
        <v>32</v>
      </c>
      <c r="C56" s="5" t="s">
        <v>29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1:17" s="1" customFormat="1" ht="15" thickBot="1">
      <c r="A57" s="9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</row>
    <row r="58" spans="1:17" s="1" customFormat="1" ht="15" thickBot="1">
      <c r="A58" s="10" t="s">
        <v>3</v>
      </c>
      <c r="B58" s="4" t="s">
        <v>11</v>
      </c>
      <c r="C58" s="4" t="s">
        <v>39</v>
      </c>
      <c r="D58" s="4" t="s">
        <v>40</v>
      </c>
      <c r="E58" s="4" t="s">
        <v>12</v>
      </c>
      <c r="F58" s="4" t="s">
        <v>13</v>
      </c>
      <c r="G58" s="4" t="s">
        <v>14</v>
      </c>
      <c r="H58" s="4" t="s">
        <v>15</v>
      </c>
      <c r="I58" s="4" t="s">
        <v>16</v>
      </c>
      <c r="J58" s="4" t="s">
        <v>17</v>
      </c>
      <c r="K58" s="4" t="s">
        <v>18</v>
      </c>
      <c r="L58" s="4" t="s">
        <v>19</v>
      </c>
      <c r="M58" s="4" t="s">
        <v>20</v>
      </c>
      <c r="N58" s="4" t="s">
        <v>21</v>
      </c>
      <c r="O58" s="4" t="s">
        <v>22</v>
      </c>
      <c r="P58" s="4" t="s">
        <v>23</v>
      </c>
      <c r="Q58" s="4" t="s">
        <v>24</v>
      </c>
    </row>
    <row r="59" spans="1:17" s="1" customFormat="1" ht="15" thickBot="1">
      <c r="A59" s="8">
        <v>41061</v>
      </c>
      <c r="B59" s="5">
        <v>5</v>
      </c>
      <c r="C59" s="5" t="s">
        <v>30</v>
      </c>
      <c r="D59" s="5">
        <v>1</v>
      </c>
      <c r="E59" s="14">
        <v>17.3</v>
      </c>
      <c r="F59" s="14">
        <v>20.5</v>
      </c>
      <c r="G59" s="14">
        <v>24.7</v>
      </c>
      <c r="H59" s="14">
        <v>29.6</v>
      </c>
      <c r="I59" s="14">
        <v>33.9</v>
      </c>
      <c r="J59" s="14">
        <v>35.6</v>
      </c>
      <c r="K59" s="14">
        <v>36.7</v>
      </c>
      <c r="L59" s="14">
        <v>36.4</v>
      </c>
      <c r="M59" s="14">
        <v>32.2</v>
      </c>
      <c r="N59" s="14">
        <v>26.9</v>
      </c>
      <c r="O59" s="14">
        <v>22.5</v>
      </c>
      <c r="P59" s="14">
        <v>18.4</v>
      </c>
      <c r="Q59" s="14">
        <f>AVERAGE(E59:P59)</f>
        <v>27.891666666666666</v>
      </c>
    </row>
    <row r="60" spans="1:17" s="1" customFormat="1" ht="15" thickBot="1">
      <c r="A60" s="8">
        <v>41061</v>
      </c>
      <c r="B60" s="5">
        <v>5</v>
      </c>
      <c r="C60" s="5" t="s">
        <v>26</v>
      </c>
      <c r="D60" s="5">
        <v>98</v>
      </c>
      <c r="E60" s="14">
        <v>30</v>
      </c>
      <c r="F60" s="14">
        <v>30</v>
      </c>
      <c r="G60" s="14">
        <v>30</v>
      </c>
      <c r="H60" s="14">
        <v>30</v>
      </c>
      <c r="I60" s="14">
        <v>30</v>
      </c>
      <c r="J60" s="14">
        <v>30</v>
      </c>
      <c r="K60" s="14">
        <v>30</v>
      </c>
      <c r="L60" s="14">
        <v>30</v>
      </c>
      <c r="M60" s="14">
        <v>30</v>
      </c>
      <c r="N60" s="14">
        <v>30</v>
      </c>
      <c r="O60" s="14">
        <v>30</v>
      </c>
      <c r="P60" s="14">
        <v>30</v>
      </c>
      <c r="Q60" s="14">
        <v>30</v>
      </c>
    </row>
    <row r="61" spans="1:17" s="1" customFormat="1" ht="15" thickBot="1">
      <c r="A61" s="8"/>
      <c r="B61" s="5"/>
      <c r="C61" s="5"/>
      <c r="D61" s="5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</row>
    <row r="62" spans="1:17" s="1" customFormat="1" ht="15" thickBot="1">
      <c r="A62" s="8"/>
      <c r="B62" s="5"/>
      <c r="C62" s="5"/>
      <c r="D62" s="5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 spans="1:17" s="1" customFormat="1" ht="15" thickBot="1">
      <c r="A63" s="9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</row>
    <row r="64" spans="1:17" s="1" customFormat="1" ht="15" thickBot="1">
      <c r="A64" s="10" t="s">
        <v>11</v>
      </c>
      <c r="B64" s="4" t="s">
        <v>41</v>
      </c>
      <c r="C64" s="4" t="s">
        <v>8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</row>
    <row r="65" spans="1:17" s="1" customFormat="1" ht="15" thickBot="1">
      <c r="A65" s="8">
        <v>6</v>
      </c>
      <c r="B65" s="5" t="s">
        <v>33</v>
      </c>
      <c r="C65" s="5" t="s">
        <v>34</v>
      </c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</row>
    <row r="66" spans="1:17" s="1" customFormat="1" ht="15" thickBot="1">
      <c r="A66" s="9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</row>
    <row r="67" spans="1:17" s="1" customFormat="1" ht="15" thickBot="1">
      <c r="A67" s="10" t="s">
        <v>3</v>
      </c>
      <c r="B67" s="4" t="s">
        <v>11</v>
      </c>
      <c r="C67" s="4" t="s">
        <v>39</v>
      </c>
      <c r="D67" s="4" t="s">
        <v>40</v>
      </c>
      <c r="E67" s="4" t="s">
        <v>12</v>
      </c>
      <c r="F67" s="4" t="s">
        <v>13</v>
      </c>
      <c r="G67" s="4" t="s">
        <v>14</v>
      </c>
      <c r="H67" s="4" t="s">
        <v>15</v>
      </c>
      <c r="I67" s="4" t="s">
        <v>16</v>
      </c>
      <c r="J67" s="4" t="s">
        <v>17</v>
      </c>
      <c r="K67" s="4" t="s">
        <v>18</v>
      </c>
      <c r="L67" s="4" t="s">
        <v>19</v>
      </c>
      <c r="M67" s="4" t="s">
        <v>20</v>
      </c>
      <c r="N67" s="4" t="s">
        <v>21</v>
      </c>
      <c r="O67" s="4" t="s">
        <v>22</v>
      </c>
      <c r="P67" s="4" t="s">
        <v>23</v>
      </c>
      <c r="Q67" s="4" t="s">
        <v>24</v>
      </c>
    </row>
    <row r="68" spans="1:17" s="1" customFormat="1" ht="15" thickBot="1">
      <c r="A68" s="8">
        <v>41061</v>
      </c>
      <c r="B68" s="5">
        <v>6</v>
      </c>
      <c r="C68" s="5" t="s">
        <v>30</v>
      </c>
      <c r="D68" s="5">
        <v>1</v>
      </c>
      <c r="E68" s="14">
        <v>1016.9</v>
      </c>
      <c r="F68" s="14">
        <v>1014.3</v>
      </c>
      <c r="G68" s="14">
        <v>1011.1</v>
      </c>
      <c r="H68" s="14">
        <v>1007.9</v>
      </c>
      <c r="I68" s="14">
        <v>1004.6</v>
      </c>
      <c r="J68" s="14">
        <v>991.3</v>
      </c>
      <c r="K68" s="14">
        <v>998.1</v>
      </c>
      <c r="L68" s="14">
        <v>999</v>
      </c>
      <c r="M68" s="14">
        <v>1003.1</v>
      </c>
      <c r="N68" s="14">
        <v>1011</v>
      </c>
      <c r="O68" s="14">
        <v>1014.8</v>
      </c>
      <c r="P68" s="14">
        <v>1017.2</v>
      </c>
      <c r="Q68" s="14">
        <f>AVERAGE(E68:P68)</f>
        <v>1007.4416666666667</v>
      </c>
    </row>
    <row r="69" spans="1:17" s="1" customFormat="1" ht="15" thickBot="1">
      <c r="A69" s="8">
        <v>41061</v>
      </c>
      <c r="B69" s="5">
        <v>6</v>
      </c>
      <c r="C69" s="5" t="s">
        <v>26</v>
      </c>
      <c r="D69" s="5">
        <v>98</v>
      </c>
      <c r="E69" s="14">
        <v>30</v>
      </c>
      <c r="F69" s="14">
        <v>30</v>
      </c>
      <c r="G69" s="14">
        <v>30</v>
      </c>
      <c r="H69" s="14">
        <v>30</v>
      </c>
      <c r="I69" s="14">
        <v>30</v>
      </c>
      <c r="J69" s="14">
        <v>30</v>
      </c>
      <c r="K69" s="14">
        <v>30</v>
      </c>
      <c r="L69" s="14">
        <v>30</v>
      </c>
      <c r="M69" s="14">
        <v>30</v>
      </c>
      <c r="N69" s="14">
        <v>30</v>
      </c>
      <c r="O69" s="14">
        <v>30</v>
      </c>
      <c r="P69" s="14">
        <v>30</v>
      </c>
      <c r="Q69" s="14">
        <v>30</v>
      </c>
    </row>
    <row r="70" spans="1:17" s="1" customFormat="1" ht="15" thickBot="1">
      <c r="A70" s="8"/>
      <c r="B70" s="5"/>
      <c r="C70" s="5"/>
      <c r="D70" s="5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</row>
    <row r="71" spans="1:17" s="1" customFormat="1" ht="15" thickBot="1">
      <c r="A71" s="8"/>
      <c r="B71" s="5"/>
      <c r="C71" s="5"/>
      <c r="D71" s="5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2" spans="1:17" s="1" customFormat="1" ht="15" thickBot="1">
      <c r="A72" s="9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</row>
    <row r="73" spans="1:17" s="1" customFormat="1" ht="15" thickBot="1">
      <c r="A73" s="10" t="s">
        <v>11</v>
      </c>
      <c r="B73" s="4" t="s">
        <v>41</v>
      </c>
      <c r="C73" s="4" t="s">
        <v>8</v>
      </c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</row>
    <row r="74" spans="1:17" s="1" customFormat="1" ht="15" thickBot="1">
      <c r="A74" s="8">
        <v>7</v>
      </c>
      <c r="B74" s="5" t="s">
        <v>35</v>
      </c>
      <c r="C74" s="5" t="s">
        <v>34</v>
      </c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</row>
    <row r="75" spans="1:17" s="1" customFormat="1" ht="15" thickBot="1">
      <c r="A75" s="9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</row>
    <row r="76" spans="1:17" s="1" customFormat="1" ht="15" thickBot="1">
      <c r="A76" s="10" t="s">
        <v>3</v>
      </c>
      <c r="B76" s="4" t="s">
        <v>11</v>
      </c>
      <c r="C76" s="4" t="s">
        <v>39</v>
      </c>
      <c r="D76" s="4" t="s">
        <v>40</v>
      </c>
      <c r="E76" s="4" t="s">
        <v>12</v>
      </c>
      <c r="F76" s="4" t="s">
        <v>13</v>
      </c>
      <c r="G76" s="4" t="s">
        <v>14</v>
      </c>
      <c r="H76" s="4" t="s">
        <v>15</v>
      </c>
      <c r="I76" s="4" t="s">
        <v>16</v>
      </c>
      <c r="J76" s="4" t="s">
        <v>17</v>
      </c>
      <c r="K76" s="4" t="s">
        <v>18</v>
      </c>
      <c r="L76" s="4" t="s">
        <v>19</v>
      </c>
      <c r="M76" s="4" t="s">
        <v>20</v>
      </c>
      <c r="N76" s="4" t="s">
        <v>21</v>
      </c>
      <c r="O76" s="4" t="s">
        <v>22</v>
      </c>
      <c r="P76" s="4" t="s">
        <v>23</v>
      </c>
      <c r="Q76" s="4" t="s">
        <v>24</v>
      </c>
    </row>
    <row r="77" spans="1:17" s="1" customFormat="1" ht="15" thickBot="1">
      <c r="A77" s="8">
        <v>41061</v>
      </c>
      <c r="B77" s="5">
        <v>7</v>
      </c>
      <c r="C77" s="5" t="s">
        <v>30</v>
      </c>
      <c r="D77" s="5">
        <v>1</v>
      </c>
      <c r="E77" s="15">
        <v>8.6</v>
      </c>
      <c r="F77" s="15">
        <v>8.3</v>
      </c>
      <c r="G77" s="15">
        <v>9.3</v>
      </c>
      <c r="H77" s="15">
        <v>10.2</v>
      </c>
      <c r="I77" s="15">
        <v>9.4</v>
      </c>
      <c r="J77" s="15">
        <v>7.5</v>
      </c>
      <c r="K77" s="15">
        <v>8.4</v>
      </c>
      <c r="L77" s="15">
        <v>9.4</v>
      </c>
      <c r="M77" s="15">
        <v>8.3</v>
      </c>
      <c r="N77" s="15">
        <v>8.7</v>
      </c>
      <c r="O77" s="15">
        <v>9.5</v>
      </c>
      <c r="P77" s="15">
        <v>9.3</v>
      </c>
      <c r="Q77" s="15">
        <f>AVERAGE(E77:P77)</f>
        <v>8.908333333333333</v>
      </c>
    </row>
    <row r="78" spans="1:17" s="1" customFormat="1" ht="15" thickBot="1">
      <c r="A78" s="8">
        <v>41061</v>
      </c>
      <c r="B78" s="5">
        <v>7</v>
      </c>
      <c r="C78" s="5" t="s">
        <v>26</v>
      </c>
      <c r="D78" s="5">
        <v>98</v>
      </c>
      <c r="E78" s="15">
        <v>30</v>
      </c>
      <c r="F78" s="15">
        <v>30</v>
      </c>
      <c r="G78" s="15">
        <v>30</v>
      </c>
      <c r="H78" s="15">
        <v>30</v>
      </c>
      <c r="I78" s="15">
        <v>30</v>
      </c>
      <c r="J78" s="15">
        <v>30</v>
      </c>
      <c r="K78" s="15">
        <v>30</v>
      </c>
      <c r="L78" s="15">
        <v>30</v>
      </c>
      <c r="M78" s="15">
        <v>30</v>
      </c>
      <c r="N78" s="15">
        <v>30</v>
      </c>
      <c r="O78" s="15">
        <v>30</v>
      </c>
      <c r="P78" s="15">
        <v>30</v>
      </c>
      <c r="Q78" s="15">
        <v>30</v>
      </c>
    </row>
    <row r="79" spans="1:17" s="1" customFormat="1" ht="15" thickBot="1">
      <c r="A79" s="8"/>
      <c r="B79" s="5"/>
      <c r="C79" s="5"/>
      <c r="D79" s="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1:17" s="1" customFormat="1" ht="15" thickBot="1">
      <c r="A80" s="8"/>
      <c r="B80" s="5"/>
      <c r="C80" s="5"/>
      <c r="D80" s="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1:17" s="1" customFormat="1" ht="15" thickBot="1">
      <c r="A81" s="9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</row>
    <row r="82" spans="1:17" s="1" customFormat="1" ht="15" thickBot="1">
      <c r="A82" s="10" t="s">
        <v>11</v>
      </c>
      <c r="B82" s="4" t="s">
        <v>41</v>
      </c>
      <c r="C82" s="4" t="s">
        <v>8</v>
      </c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</row>
    <row r="83" spans="1:17" s="1" customFormat="1" ht="15" thickBot="1">
      <c r="A83" s="8">
        <v>8</v>
      </c>
      <c r="B83" s="5" t="s">
        <v>36</v>
      </c>
      <c r="C83" s="5" t="s">
        <v>37</v>
      </c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</row>
    <row r="84" spans="1:17" s="1" customFormat="1" ht="15" thickBot="1">
      <c r="A84" s="9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</row>
    <row r="85" spans="1:17" s="1" customFormat="1" ht="15" thickBot="1">
      <c r="A85" s="10" t="s">
        <v>3</v>
      </c>
      <c r="B85" s="4" t="s">
        <v>11</v>
      </c>
      <c r="C85" s="4" t="s">
        <v>39</v>
      </c>
      <c r="D85" s="4" t="s">
        <v>40</v>
      </c>
      <c r="E85" s="4" t="s">
        <v>12</v>
      </c>
      <c r="F85" s="4" t="s">
        <v>13</v>
      </c>
      <c r="G85" s="4" t="s">
        <v>14</v>
      </c>
      <c r="H85" s="4" t="s">
        <v>15</v>
      </c>
      <c r="I85" s="4" t="s">
        <v>16</v>
      </c>
      <c r="J85" s="4" t="s">
        <v>17</v>
      </c>
      <c r="K85" s="4" t="s">
        <v>18</v>
      </c>
      <c r="L85" s="4" t="s">
        <v>19</v>
      </c>
      <c r="M85" s="4" t="s">
        <v>20</v>
      </c>
      <c r="N85" s="4" t="s">
        <v>21</v>
      </c>
      <c r="O85" s="4" t="s">
        <v>22</v>
      </c>
      <c r="P85" s="4" t="s">
        <v>23</v>
      </c>
      <c r="Q85" s="4" t="s">
        <v>24</v>
      </c>
    </row>
    <row r="86" spans="1:17" s="1" customFormat="1" ht="15" thickBot="1">
      <c r="A86" s="8"/>
      <c r="B86" s="5">
        <v>8</v>
      </c>
      <c r="C86" s="5" t="s">
        <v>25</v>
      </c>
      <c r="D86" s="5">
        <v>4</v>
      </c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</row>
    <row r="87" spans="1:17" s="1" customFormat="1" ht="15" thickBot="1">
      <c r="A87" s="8"/>
      <c r="B87" s="5"/>
      <c r="C87" s="5"/>
      <c r="D87" s="5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</row>
    <row r="88" spans="1:17" s="1" customFormat="1" ht="15" thickBot="1">
      <c r="A88" s="8"/>
      <c r="B88" s="5"/>
      <c r="C88" s="5"/>
      <c r="D88" s="5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</row>
    <row r="89" spans="1:17" s="1" customFormat="1" ht="15" thickBot="1">
      <c r="A89" s="8"/>
      <c r="B89" s="5"/>
      <c r="C89" s="5"/>
      <c r="D89" s="5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</row>
    <row r="90" spans="1:17" s="1" customFormat="1" ht="14.25">
      <c r="A90" s="12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</row>
    <row r="91" spans="1:17" s="1" customFormat="1" ht="14.25">
      <c r="A91" s="9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</row>
    <row r="92" spans="1:17" s="1" customFormat="1" ht="17.25">
      <c r="A92" s="29" t="s">
        <v>43</v>
      </c>
      <c r="B92" s="30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</row>
    <row r="93" spans="1:17" s="1" customFormat="1" ht="14.25">
      <c r="A93" s="9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</row>
    <row r="94" spans="1:17" s="1" customFormat="1" ht="15" thickBot="1">
      <c r="A94" s="9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</row>
    <row r="95" spans="1:17" s="1" customFormat="1" ht="15" thickBot="1">
      <c r="A95" s="10" t="s">
        <v>11</v>
      </c>
      <c r="B95" s="4" t="s">
        <v>41</v>
      </c>
      <c r="C95" s="4" t="s">
        <v>8</v>
      </c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</row>
    <row r="96" spans="1:17" s="1" customFormat="1" ht="15" thickBot="1">
      <c r="A96" s="8"/>
      <c r="B96" s="5"/>
      <c r="C96" s="5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</row>
    <row r="97" spans="1:17" s="1" customFormat="1" ht="15" thickBot="1">
      <c r="A97" s="9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</row>
    <row r="98" spans="1:17" s="1" customFormat="1" ht="15" thickBot="1">
      <c r="A98" s="10" t="s">
        <v>3</v>
      </c>
      <c r="B98" s="4" t="s">
        <v>11</v>
      </c>
      <c r="C98" s="4" t="s">
        <v>39</v>
      </c>
      <c r="D98" s="4" t="s">
        <v>40</v>
      </c>
      <c r="E98" s="4" t="s">
        <v>12</v>
      </c>
      <c r="F98" s="4" t="s">
        <v>13</v>
      </c>
      <c r="G98" s="4" t="s">
        <v>14</v>
      </c>
      <c r="H98" s="4" t="s">
        <v>15</v>
      </c>
      <c r="I98" s="4" t="s">
        <v>16</v>
      </c>
      <c r="J98" s="4" t="s">
        <v>17</v>
      </c>
      <c r="K98" s="4" t="s">
        <v>18</v>
      </c>
      <c r="L98" s="4" t="s">
        <v>19</v>
      </c>
      <c r="M98" s="4" t="s">
        <v>20</v>
      </c>
      <c r="N98" s="4" t="s">
        <v>21</v>
      </c>
      <c r="O98" s="4" t="s">
        <v>22</v>
      </c>
      <c r="P98" s="4" t="s">
        <v>23</v>
      </c>
      <c r="Q98" s="4" t="s">
        <v>24</v>
      </c>
    </row>
    <row r="99" spans="1:17" s="1" customFormat="1" ht="15" thickBot="1">
      <c r="A99" s="8"/>
      <c r="B99" s="5"/>
      <c r="C99" s="5"/>
      <c r="D99" s="5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</row>
    <row r="100" spans="1:17" s="1" customFormat="1" ht="15" thickBot="1">
      <c r="A100" s="8"/>
      <c r="B100" s="5"/>
      <c r="C100" s="5"/>
      <c r="D100" s="5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</row>
    <row r="101" spans="1:17" s="1" customFormat="1" ht="15" thickBot="1">
      <c r="A101" s="8"/>
      <c r="B101" s="5"/>
      <c r="C101" s="5"/>
      <c r="D101" s="5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</row>
    <row r="102" spans="1:17" s="1" customFormat="1" ht="15" thickBot="1">
      <c r="A102" s="8"/>
      <c r="B102" s="5"/>
      <c r="C102" s="5"/>
      <c r="D102" s="5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 spans="1:17" s="1" customFormat="1" ht="15" thickBot="1">
      <c r="A103" s="9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</row>
    <row r="104" spans="1:17" s="1" customFormat="1" ht="15" thickBot="1">
      <c r="A104" s="10" t="s">
        <v>11</v>
      </c>
      <c r="B104" s="4" t="s">
        <v>41</v>
      </c>
      <c r="C104" s="4" t="s">
        <v>8</v>
      </c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</row>
    <row r="105" spans="1:17" s="1" customFormat="1" ht="15" thickBot="1">
      <c r="A105" s="8"/>
      <c r="B105" s="5"/>
      <c r="C105" s="5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</row>
    <row r="106" spans="1:17" s="1" customFormat="1" ht="15" thickBot="1">
      <c r="A106" s="9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</row>
    <row r="107" spans="1:17" s="1" customFormat="1" ht="15" thickBot="1">
      <c r="A107" s="10" t="s">
        <v>3</v>
      </c>
      <c r="B107" s="4" t="s">
        <v>11</v>
      </c>
      <c r="C107" s="4" t="s">
        <v>39</v>
      </c>
      <c r="D107" s="4" t="s">
        <v>40</v>
      </c>
      <c r="E107" s="4" t="s">
        <v>12</v>
      </c>
      <c r="F107" s="4" t="s">
        <v>13</v>
      </c>
      <c r="G107" s="4" t="s">
        <v>14</v>
      </c>
      <c r="H107" s="4" t="s">
        <v>15</v>
      </c>
      <c r="I107" s="4" t="s">
        <v>16</v>
      </c>
      <c r="J107" s="4" t="s">
        <v>17</v>
      </c>
      <c r="K107" s="4" t="s">
        <v>18</v>
      </c>
      <c r="L107" s="4" t="s">
        <v>19</v>
      </c>
      <c r="M107" s="4" t="s">
        <v>20</v>
      </c>
      <c r="N107" s="4" t="s">
        <v>21</v>
      </c>
      <c r="O107" s="4" t="s">
        <v>22</v>
      </c>
      <c r="P107" s="4" t="s">
        <v>23</v>
      </c>
      <c r="Q107" s="4" t="s">
        <v>24</v>
      </c>
    </row>
    <row r="108" spans="1:17" s="1" customFormat="1" ht="15" thickBot="1">
      <c r="A108" s="8"/>
      <c r="B108" s="5"/>
      <c r="C108" s="5"/>
      <c r="D108" s="5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 spans="1:17" s="1" customFormat="1" ht="15" thickBot="1">
      <c r="A109" s="8"/>
      <c r="B109" s="5"/>
      <c r="C109" s="5"/>
      <c r="D109" s="5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</row>
    <row r="110" spans="1:17" s="1" customFormat="1" ht="15" thickBot="1">
      <c r="A110" s="8"/>
      <c r="B110" s="5"/>
      <c r="C110" s="5"/>
      <c r="D110" s="5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 spans="1:17" s="1" customFormat="1" ht="15" thickBot="1">
      <c r="A111" s="8"/>
      <c r="B111" s="5"/>
      <c r="C111" s="5"/>
      <c r="D111" s="5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 spans="1:17" s="1" customFormat="1" ht="15" thickBot="1">
      <c r="A112" s="9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</row>
    <row r="113" spans="1:17" s="1" customFormat="1" ht="15" thickBot="1">
      <c r="A113" s="10" t="s">
        <v>11</v>
      </c>
      <c r="B113" s="4" t="s">
        <v>41</v>
      </c>
      <c r="C113" s="4" t="s">
        <v>8</v>
      </c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</row>
    <row r="114" spans="1:17" s="1" customFormat="1" ht="15" thickBot="1">
      <c r="A114" s="8"/>
      <c r="B114" s="5"/>
      <c r="C114" s="5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</row>
    <row r="115" spans="1:17" s="1" customFormat="1" ht="15" thickBot="1">
      <c r="A115" s="9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</row>
    <row r="116" spans="1:17" s="1" customFormat="1" ht="15" thickBot="1">
      <c r="A116" s="10" t="s">
        <v>3</v>
      </c>
      <c r="B116" s="4" t="s">
        <v>11</v>
      </c>
      <c r="C116" s="4" t="s">
        <v>39</v>
      </c>
      <c r="D116" s="4" t="s">
        <v>40</v>
      </c>
      <c r="E116" s="4" t="s">
        <v>12</v>
      </c>
      <c r="F116" s="4" t="s">
        <v>13</v>
      </c>
      <c r="G116" s="4" t="s">
        <v>14</v>
      </c>
      <c r="H116" s="4" t="s">
        <v>15</v>
      </c>
      <c r="I116" s="4" t="s">
        <v>16</v>
      </c>
      <c r="J116" s="4" t="s">
        <v>17</v>
      </c>
      <c r="K116" s="4" t="s">
        <v>18</v>
      </c>
      <c r="L116" s="4" t="s">
        <v>19</v>
      </c>
      <c r="M116" s="4" t="s">
        <v>20</v>
      </c>
      <c r="N116" s="4" t="s">
        <v>21</v>
      </c>
      <c r="O116" s="4" t="s">
        <v>22</v>
      </c>
      <c r="P116" s="4" t="s">
        <v>23</v>
      </c>
      <c r="Q116" s="4" t="s">
        <v>24</v>
      </c>
    </row>
    <row r="117" spans="1:17" s="1" customFormat="1" ht="15" thickBot="1">
      <c r="A117" s="8"/>
      <c r="B117" s="5"/>
      <c r="C117" s="5"/>
      <c r="D117" s="5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1:17" s="1" customFormat="1" ht="15" thickBot="1">
      <c r="A118" s="8"/>
      <c r="B118" s="5"/>
      <c r="C118" s="5"/>
      <c r="D118" s="5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</row>
    <row r="119" spans="1:17" s="1" customFormat="1" ht="15" thickBot="1">
      <c r="A119" s="8"/>
      <c r="B119" s="5"/>
      <c r="C119" s="5"/>
      <c r="D119" s="5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</row>
    <row r="120" spans="1:17" s="1" customFormat="1" ht="15" thickBot="1">
      <c r="A120" s="8"/>
      <c r="B120" s="5"/>
      <c r="C120" s="5"/>
      <c r="D120" s="5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 spans="1:17" s="1" customFormat="1" ht="15" thickBot="1">
      <c r="A121" s="9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</row>
    <row r="122" spans="1:17" s="1" customFormat="1" ht="15" thickBot="1">
      <c r="A122" s="10" t="s">
        <v>11</v>
      </c>
      <c r="B122" s="4" t="s">
        <v>41</v>
      </c>
      <c r="C122" s="4" t="s">
        <v>8</v>
      </c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</row>
    <row r="123" spans="1:17" s="1" customFormat="1" ht="15" thickBot="1">
      <c r="A123" s="8"/>
      <c r="B123" s="5"/>
      <c r="C123" s="5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</row>
    <row r="124" spans="1:17" s="1" customFormat="1" ht="15" thickBot="1">
      <c r="A124" s="9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</row>
    <row r="125" spans="1:17" s="1" customFormat="1" ht="15" thickBot="1">
      <c r="A125" s="10" t="s">
        <v>3</v>
      </c>
      <c r="B125" s="4" t="s">
        <v>11</v>
      </c>
      <c r="C125" s="4" t="s">
        <v>39</v>
      </c>
      <c r="D125" s="4" t="s">
        <v>40</v>
      </c>
      <c r="E125" s="4" t="s">
        <v>12</v>
      </c>
      <c r="F125" s="4" t="s">
        <v>13</v>
      </c>
      <c r="G125" s="4" t="s">
        <v>14</v>
      </c>
      <c r="H125" s="4" t="s">
        <v>15</v>
      </c>
      <c r="I125" s="4" t="s">
        <v>16</v>
      </c>
      <c r="J125" s="4" t="s">
        <v>17</v>
      </c>
      <c r="K125" s="4" t="s">
        <v>18</v>
      </c>
      <c r="L125" s="4" t="s">
        <v>19</v>
      </c>
      <c r="M125" s="4" t="s">
        <v>20</v>
      </c>
      <c r="N125" s="4" t="s">
        <v>21</v>
      </c>
      <c r="O125" s="4" t="s">
        <v>22</v>
      </c>
      <c r="P125" s="4" t="s">
        <v>23</v>
      </c>
      <c r="Q125" s="4" t="s">
        <v>24</v>
      </c>
    </row>
    <row r="126" spans="1:17" s="1" customFormat="1" ht="15" thickBot="1">
      <c r="A126" s="8"/>
      <c r="B126" s="5"/>
      <c r="C126" s="5"/>
      <c r="D126" s="5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</row>
    <row r="127" spans="1:17" s="1" customFormat="1" ht="15" thickBot="1">
      <c r="A127" s="8"/>
      <c r="B127" s="5"/>
      <c r="C127" s="5"/>
      <c r="D127" s="5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</row>
    <row r="128" spans="1:17" s="1" customFormat="1" ht="15" thickBot="1">
      <c r="A128" s="8"/>
      <c r="B128" s="5"/>
      <c r="C128" s="5"/>
      <c r="D128" s="5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</row>
    <row r="129" spans="1:17" s="1" customFormat="1" ht="15" thickBot="1">
      <c r="A129" s="8"/>
      <c r="B129" s="5"/>
      <c r="C129" s="5"/>
      <c r="D129" s="5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</row>
    <row r="130" spans="1:17" s="1" customFormat="1" ht="15" thickBot="1">
      <c r="A130" s="9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</row>
    <row r="131" spans="1:17" s="1" customFormat="1" ht="15" thickBot="1">
      <c r="A131" s="10" t="s">
        <v>11</v>
      </c>
      <c r="B131" s="4" t="s">
        <v>41</v>
      </c>
      <c r="C131" s="4" t="s">
        <v>8</v>
      </c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</row>
    <row r="132" spans="1:17" s="1" customFormat="1" ht="15" thickBot="1">
      <c r="A132" s="8"/>
      <c r="B132" s="5"/>
      <c r="C132" s="5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</row>
    <row r="133" spans="1:17" s="1" customFormat="1" ht="15" thickBot="1">
      <c r="A133" s="9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</row>
    <row r="134" spans="1:17" s="1" customFormat="1" ht="15" thickBot="1">
      <c r="A134" s="10" t="s">
        <v>3</v>
      </c>
      <c r="B134" s="4" t="s">
        <v>11</v>
      </c>
      <c r="C134" s="4" t="s">
        <v>39</v>
      </c>
      <c r="D134" s="4" t="s">
        <v>40</v>
      </c>
      <c r="E134" s="4" t="s">
        <v>12</v>
      </c>
      <c r="F134" s="4" t="s">
        <v>13</v>
      </c>
      <c r="G134" s="4" t="s">
        <v>14</v>
      </c>
      <c r="H134" s="4" t="s">
        <v>15</v>
      </c>
      <c r="I134" s="4" t="s">
        <v>16</v>
      </c>
      <c r="J134" s="4" t="s">
        <v>17</v>
      </c>
      <c r="K134" s="4" t="s">
        <v>18</v>
      </c>
      <c r="L134" s="4" t="s">
        <v>19</v>
      </c>
      <c r="M134" s="4" t="s">
        <v>20</v>
      </c>
      <c r="N134" s="4" t="s">
        <v>21</v>
      </c>
      <c r="O134" s="4" t="s">
        <v>22</v>
      </c>
      <c r="P134" s="4" t="s">
        <v>23</v>
      </c>
      <c r="Q134" s="4" t="s">
        <v>24</v>
      </c>
    </row>
    <row r="135" spans="1:17" s="1" customFormat="1" ht="15" thickBot="1">
      <c r="A135" s="8"/>
      <c r="B135" s="5"/>
      <c r="C135" s="5"/>
      <c r="D135" s="5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</row>
    <row r="136" spans="1:17" s="1" customFormat="1" ht="15" thickBot="1">
      <c r="A136" s="8"/>
      <c r="B136" s="5"/>
      <c r="C136" s="5"/>
      <c r="D136" s="5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</row>
    <row r="137" spans="1:17" s="1" customFormat="1" ht="15" thickBot="1">
      <c r="A137" s="8"/>
      <c r="B137" s="5"/>
      <c r="C137" s="5"/>
      <c r="D137" s="5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</row>
    <row r="138" spans="1:17" s="1" customFormat="1" ht="15" thickBot="1">
      <c r="A138" s="8"/>
      <c r="B138" s="5"/>
      <c r="C138" s="5"/>
      <c r="D138" s="5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</row>
    <row r="139" spans="1:17" s="1" customFormat="1" ht="15" thickBot="1">
      <c r="A139" s="9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</row>
    <row r="140" spans="1:17" s="1" customFormat="1" ht="15" thickBot="1">
      <c r="A140" s="10" t="s">
        <v>11</v>
      </c>
      <c r="B140" s="4" t="s">
        <v>41</v>
      </c>
      <c r="C140" s="4" t="s">
        <v>8</v>
      </c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</row>
    <row r="141" spans="1:17" s="1" customFormat="1" ht="15" thickBot="1">
      <c r="A141" s="8"/>
      <c r="B141" s="5"/>
      <c r="C141" s="5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</row>
    <row r="142" spans="1:17" s="1" customFormat="1" ht="15" thickBot="1">
      <c r="A142" s="9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</row>
    <row r="143" spans="1:17" s="1" customFormat="1" ht="15" thickBot="1">
      <c r="A143" s="10" t="s">
        <v>3</v>
      </c>
      <c r="B143" s="4" t="s">
        <v>11</v>
      </c>
      <c r="C143" s="4" t="s">
        <v>39</v>
      </c>
      <c r="D143" s="4" t="s">
        <v>40</v>
      </c>
      <c r="E143" s="4" t="s">
        <v>12</v>
      </c>
      <c r="F143" s="4" t="s">
        <v>13</v>
      </c>
      <c r="G143" s="4" t="s">
        <v>14</v>
      </c>
      <c r="H143" s="4" t="s">
        <v>15</v>
      </c>
      <c r="I143" s="4" t="s">
        <v>16</v>
      </c>
      <c r="J143" s="4" t="s">
        <v>17</v>
      </c>
      <c r="K143" s="4" t="s">
        <v>18</v>
      </c>
      <c r="L143" s="4" t="s">
        <v>19</v>
      </c>
      <c r="M143" s="4" t="s">
        <v>20</v>
      </c>
      <c r="N143" s="4" t="s">
        <v>21</v>
      </c>
      <c r="O143" s="4" t="s">
        <v>22</v>
      </c>
      <c r="P143" s="4" t="s">
        <v>23</v>
      </c>
      <c r="Q143" s="4" t="s">
        <v>24</v>
      </c>
    </row>
    <row r="144" spans="1:17" s="1" customFormat="1" ht="15" thickBot="1">
      <c r="A144" s="8"/>
      <c r="B144" s="5"/>
      <c r="C144" s="5"/>
      <c r="D144" s="5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</row>
    <row r="145" spans="1:17" s="1" customFormat="1" ht="15" thickBot="1">
      <c r="A145" s="8"/>
      <c r="B145" s="5"/>
      <c r="C145" s="5"/>
      <c r="D145" s="5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</row>
    <row r="146" spans="1:17" s="1" customFormat="1" ht="15" thickBot="1">
      <c r="A146" s="8"/>
      <c r="B146" s="5"/>
      <c r="C146" s="5"/>
      <c r="D146" s="5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</row>
    <row r="147" spans="1:17" s="1" customFormat="1" ht="15" thickBot="1">
      <c r="A147" s="8"/>
      <c r="B147" s="5"/>
      <c r="C147" s="5"/>
      <c r="D147" s="5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</row>
    <row r="148" spans="1:17" s="1" customFormat="1" ht="15" thickBot="1">
      <c r="A148" s="9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</row>
    <row r="149" spans="1:17" s="1" customFormat="1" ht="15" thickBot="1">
      <c r="A149" s="10" t="s">
        <v>11</v>
      </c>
      <c r="B149" s="4" t="s">
        <v>41</v>
      </c>
      <c r="C149" s="4" t="s">
        <v>8</v>
      </c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</row>
    <row r="150" spans="1:17" s="1" customFormat="1" ht="15" thickBot="1">
      <c r="A150" s="8"/>
      <c r="B150" s="5"/>
      <c r="C150" s="5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</row>
    <row r="151" spans="1:17" s="1" customFormat="1" ht="15" thickBot="1">
      <c r="A151" s="9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</row>
    <row r="152" spans="1:17" s="1" customFormat="1" ht="15" thickBot="1">
      <c r="A152" s="10" t="s">
        <v>3</v>
      </c>
      <c r="B152" s="4" t="s">
        <v>11</v>
      </c>
      <c r="C152" s="4" t="s">
        <v>39</v>
      </c>
      <c r="D152" s="4" t="s">
        <v>40</v>
      </c>
      <c r="E152" s="4" t="s">
        <v>12</v>
      </c>
      <c r="F152" s="4" t="s">
        <v>13</v>
      </c>
      <c r="G152" s="4" t="s">
        <v>14</v>
      </c>
      <c r="H152" s="4" t="s">
        <v>15</v>
      </c>
      <c r="I152" s="4" t="s">
        <v>16</v>
      </c>
      <c r="J152" s="4" t="s">
        <v>17</v>
      </c>
      <c r="K152" s="4" t="s">
        <v>18</v>
      </c>
      <c r="L152" s="4" t="s">
        <v>19</v>
      </c>
      <c r="M152" s="4" t="s">
        <v>20</v>
      </c>
      <c r="N152" s="4" t="s">
        <v>21</v>
      </c>
      <c r="O152" s="4" t="s">
        <v>22</v>
      </c>
      <c r="P152" s="4" t="s">
        <v>23</v>
      </c>
      <c r="Q152" s="4" t="s">
        <v>24</v>
      </c>
    </row>
    <row r="153" spans="1:17" s="1" customFormat="1" ht="15" thickBot="1">
      <c r="A153" s="8"/>
      <c r="B153" s="5"/>
      <c r="C153" s="5"/>
      <c r="D153" s="5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</row>
    <row r="154" spans="1:17" s="1" customFormat="1" ht="15" thickBot="1">
      <c r="A154" s="8"/>
      <c r="B154" s="5"/>
      <c r="C154" s="5"/>
      <c r="D154" s="5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</row>
    <row r="155" spans="1:17" s="1" customFormat="1" ht="15" thickBot="1">
      <c r="A155" s="8"/>
      <c r="B155" s="5"/>
      <c r="C155" s="5"/>
      <c r="D155" s="5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</row>
    <row r="156" spans="1:17" s="1" customFormat="1" ht="15" thickBot="1">
      <c r="A156" s="8"/>
      <c r="B156" s="5"/>
      <c r="C156" s="5"/>
      <c r="D156" s="5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</row>
    <row r="157" spans="1:17" s="1" customFormat="1" ht="15" thickBot="1">
      <c r="A157" s="9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</row>
    <row r="158" spans="1:17" s="1" customFormat="1" ht="15" thickBot="1">
      <c r="A158" s="10" t="s">
        <v>11</v>
      </c>
      <c r="B158" s="4" t="s">
        <v>41</v>
      </c>
      <c r="C158" s="4" t="s">
        <v>8</v>
      </c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</row>
    <row r="159" spans="1:17" s="1" customFormat="1" ht="15" thickBot="1">
      <c r="A159" s="8"/>
      <c r="B159" s="5"/>
      <c r="C159" s="5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</row>
    <row r="160" spans="1:17" s="1" customFormat="1" ht="15" thickBot="1">
      <c r="A160" s="9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</row>
    <row r="161" spans="1:17" s="1" customFormat="1" ht="15" thickBot="1">
      <c r="A161" s="10" t="s">
        <v>3</v>
      </c>
      <c r="B161" s="4" t="s">
        <v>11</v>
      </c>
      <c r="C161" s="4" t="s">
        <v>39</v>
      </c>
      <c r="D161" s="4" t="s">
        <v>40</v>
      </c>
      <c r="E161" s="4" t="s">
        <v>12</v>
      </c>
      <c r="F161" s="4" t="s">
        <v>13</v>
      </c>
      <c r="G161" s="4" t="s">
        <v>14</v>
      </c>
      <c r="H161" s="4" t="s">
        <v>15</v>
      </c>
      <c r="I161" s="4" t="s">
        <v>16</v>
      </c>
      <c r="J161" s="4" t="s">
        <v>17</v>
      </c>
      <c r="K161" s="4" t="s">
        <v>18</v>
      </c>
      <c r="L161" s="4" t="s">
        <v>19</v>
      </c>
      <c r="M161" s="4" t="s">
        <v>20</v>
      </c>
      <c r="N161" s="4" t="s">
        <v>21</v>
      </c>
      <c r="O161" s="4" t="s">
        <v>22</v>
      </c>
      <c r="P161" s="4" t="s">
        <v>23</v>
      </c>
      <c r="Q161" s="4" t="s">
        <v>24</v>
      </c>
    </row>
    <row r="162" spans="1:17" s="1" customFormat="1" ht="15" thickBot="1">
      <c r="A162" s="8"/>
      <c r="B162" s="5"/>
      <c r="C162" s="5"/>
      <c r="D162" s="5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</row>
    <row r="163" spans="1:17" s="1" customFormat="1" ht="15" thickBot="1">
      <c r="A163" s="8"/>
      <c r="B163" s="5"/>
      <c r="C163" s="5"/>
      <c r="D163" s="5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</row>
    <row r="164" spans="1:17" s="1" customFormat="1" ht="15" thickBot="1">
      <c r="A164" s="8"/>
      <c r="B164" s="5"/>
      <c r="C164" s="5"/>
      <c r="D164" s="5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</row>
    <row r="165" spans="1:17" ht="14.25" thickBot="1">
      <c r="A165" s="17"/>
      <c r="B165" s="18"/>
      <c r="C165" s="18"/>
      <c r="D165" s="18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</row>
  </sheetData>
  <sheetProtection/>
  <mergeCells count="6">
    <mergeCell ref="A1:B1"/>
    <mergeCell ref="A2:B2"/>
    <mergeCell ref="A4:B4"/>
    <mergeCell ref="A12:B12"/>
    <mergeCell ref="A16:B16"/>
    <mergeCell ref="A92:B9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65"/>
  <sheetViews>
    <sheetView zoomScalePageLayoutView="0" workbookViewId="0" topLeftCell="A1">
      <selection activeCell="A12" sqref="A12:B12"/>
    </sheetView>
  </sheetViews>
  <sheetFormatPr defaultColWidth="9.140625" defaultRowHeight="15"/>
  <cols>
    <col min="1" max="1" width="18.7109375" style="3" customWidth="1"/>
    <col min="2" max="2" width="65.7109375" style="2" customWidth="1"/>
    <col min="3" max="3" width="19.7109375" style="2" customWidth="1"/>
    <col min="4" max="4" width="18.7109375" style="2" customWidth="1"/>
    <col min="5" max="17" width="11.7109375" style="2" customWidth="1"/>
  </cols>
  <sheetData>
    <row r="1" spans="1:17" s="1" customFormat="1" ht="17.25">
      <c r="A1" s="29" t="s">
        <v>45</v>
      </c>
      <c r="B1" s="30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1" customFormat="1" ht="17.25">
      <c r="A2" s="29" t="s">
        <v>44</v>
      </c>
      <c r="B2" s="30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1" customFormat="1" ht="14.25">
      <c r="A3" s="9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s="1" customFormat="1" ht="17.25">
      <c r="A4" s="29" t="s">
        <v>0</v>
      </c>
      <c r="B4" s="30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s="1" customFormat="1" ht="15" thickBot="1">
      <c r="A5" s="9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s="1" customFormat="1" ht="15" thickBot="1">
      <c r="A6" s="10" t="s">
        <v>1</v>
      </c>
      <c r="B6" s="5" t="s">
        <v>48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s="1" customFormat="1" ht="15" thickBot="1">
      <c r="A7" s="10" t="s">
        <v>2</v>
      </c>
      <c r="B7" s="5" t="s">
        <v>57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s="1" customFormat="1" ht="15" thickBot="1">
      <c r="A8" s="9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6"/>
    </row>
    <row r="9" spans="1:17" s="1" customFormat="1" ht="15" thickBot="1">
      <c r="A9" s="10" t="s">
        <v>3</v>
      </c>
      <c r="B9" s="4" t="s">
        <v>4</v>
      </c>
      <c r="C9" s="4" t="s">
        <v>5</v>
      </c>
      <c r="D9" s="4" t="s">
        <v>6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6"/>
    </row>
    <row r="10" spans="1:17" s="1" customFormat="1" ht="15" thickBot="1">
      <c r="A10" s="8">
        <v>40394</v>
      </c>
      <c r="B10" s="5" t="s">
        <v>87</v>
      </c>
      <c r="C10" s="5" t="s">
        <v>88</v>
      </c>
      <c r="D10" s="11">
        <v>1001.52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6"/>
      <c r="P10" s="6"/>
      <c r="Q10" s="6"/>
    </row>
    <row r="11" spans="1:17" s="1" customFormat="1" ht="15" thickBot="1">
      <c r="A11" s="9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s="1" customFormat="1" ht="15" thickBot="1">
      <c r="A12" s="31" t="s">
        <v>7</v>
      </c>
      <c r="B12" s="32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s="1" customFormat="1" ht="15" thickBot="1">
      <c r="A13" s="8" t="s">
        <v>38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s="1" customFormat="1" ht="14.25">
      <c r="A14" s="12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s="1" customFormat="1" ht="14.25">
      <c r="A15" s="9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s="1" customFormat="1" ht="17.25">
      <c r="A16" s="29" t="s">
        <v>42</v>
      </c>
      <c r="B16" s="3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s="1" customFormat="1" ht="17.25">
      <c r="A17" s="22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s="1" customFormat="1" ht="15" thickBot="1">
      <c r="A18" s="9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s="1" customFormat="1" ht="15" thickBot="1">
      <c r="A19" s="10" t="s">
        <v>11</v>
      </c>
      <c r="B19" s="4" t="s">
        <v>41</v>
      </c>
      <c r="C19" s="4" t="s">
        <v>8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s="1" customFormat="1" ht="15" thickBot="1">
      <c r="A20" s="8">
        <v>1</v>
      </c>
      <c r="B20" s="5" t="s">
        <v>9</v>
      </c>
      <c r="C20" s="5" t="s">
        <v>10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s="1" customFormat="1" ht="15" thickBot="1">
      <c r="A21" s="9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s="1" customFormat="1" ht="15" thickBot="1">
      <c r="A22" s="10" t="s">
        <v>3</v>
      </c>
      <c r="B22" s="4" t="s">
        <v>11</v>
      </c>
      <c r="C22" s="4" t="s">
        <v>39</v>
      </c>
      <c r="D22" s="4" t="s">
        <v>40</v>
      </c>
      <c r="E22" s="4" t="s">
        <v>12</v>
      </c>
      <c r="F22" s="4" t="s">
        <v>13</v>
      </c>
      <c r="G22" s="4" t="s">
        <v>14</v>
      </c>
      <c r="H22" s="4" t="s">
        <v>15</v>
      </c>
      <c r="I22" s="4" t="s">
        <v>16</v>
      </c>
      <c r="J22" s="4" t="s">
        <v>17</v>
      </c>
      <c r="K22" s="4" t="s">
        <v>18</v>
      </c>
      <c r="L22" s="4" t="s">
        <v>19</v>
      </c>
      <c r="M22" s="4" t="s">
        <v>20</v>
      </c>
      <c r="N22" s="4" t="s">
        <v>21</v>
      </c>
      <c r="O22" s="4" t="s">
        <v>22</v>
      </c>
      <c r="P22" s="4" t="s">
        <v>23</v>
      </c>
      <c r="Q22" s="4" t="s">
        <v>24</v>
      </c>
    </row>
    <row r="23" spans="1:17" s="1" customFormat="1" ht="15" thickBot="1">
      <c r="A23" s="8">
        <v>40394</v>
      </c>
      <c r="B23" s="5">
        <v>1</v>
      </c>
      <c r="C23" s="5" t="s">
        <v>25</v>
      </c>
      <c r="D23" s="5">
        <v>4</v>
      </c>
      <c r="E23" s="14">
        <v>13.2</v>
      </c>
      <c r="F23" s="14">
        <v>10.7</v>
      </c>
      <c r="G23" s="14">
        <v>21.1</v>
      </c>
      <c r="H23" s="14">
        <v>19.5</v>
      </c>
      <c r="I23" s="14">
        <v>10.2</v>
      </c>
      <c r="J23" s="14">
        <v>0.1</v>
      </c>
      <c r="K23" s="14">
        <v>0.1</v>
      </c>
      <c r="L23" s="14">
        <v>0.1</v>
      </c>
      <c r="M23" s="14">
        <v>0.1</v>
      </c>
      <c r="N23" s="14">
        <v>7.1</v>
      </c>
      <c r="O23" s="14">
        <v>22.6</v>
      </c>
      <c r="P23" s="14">
        <v>8.3</v>
      </c>
      <c r="Q23" s="14">
        <f>SUM(E23:P23)</f>
        <v>113.09999999999998</v>
      </c>
    </row>
    <row r="24" spans="1:17" s="1" customFormat="1" ht="15" thickBot="1">
      <c r="A24" s="8">
        <v>40394</v>
      </c>
      <c r="B24" s="5">
        <v>1</v>
      </c>
      <c r="C24" s="5" t="s">
        <v>26</v>
      </c>
      <c r="D24" s="5">
        <v>98</v>
      </c>
      <c r="E24" s="14">
        <v>30</v>
      </c>
      <c r="F24" s="14">
        <v>30</v>
      </c>
      <c r="G24" s="14">
        <v>30</v>
      </c>
      <c r="H24" s="14">
        <v>30</v>
      </c>
      <c r="I24" s="14">
        <v>30</v>
      </c>
      <c r="J24" s="14">
        <v>30</v>
      </c>
      <c r="K24" s="14">
        <v>30</v>
      </c>
      <c r="L24" s="14">
        <v>30</v>
      </c>
      <c r="M24" s="14">
        <v>30</v>
      </c>
      <c r="N24" s="14">
        <v>30</v>
      </c>
      <c r="O24" s="14">
        <v>30</v>
      </c>
      <c r="P24" s="14">
        <v>30</v>
      </c>
      <c r="Q24" s="14">
        <v>30</v>
      </c>
    </row>
    <row r="25" spans="1:17" s="1" customFormat="1" ht="15" thickBot="1">
      <c r="A25" s="8"/>
      <c r="B25" s="5"/>
      <c r="C25" s="5"/>
      <c r="D25" s="5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1:17" s="1" customFormat="1" ht="15" thickBot="1">
      <c r="A26" s="8"/>
      <c r="B26" s="5"/>
      <c r="C26" s="5"/>
      <c r="D26" s="5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1:17" s="1" customFormat="1" ht="15" thickBot="1">
      <c r="A27" s="9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s="1" customFormat="1" ht="15" thickBot="1">
      <c r="A28" s="10" t="s">
        <v>11</v>
      </c>
      <c r="B28" s="4" t="s">
        <v>41</v>
      </c>
      <c r="C28" s="4" t="s">
        <v>8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s="1" customFormat="1" ht="15" thickBot="1">
      <c r="A29" s="8">
        <v>2</v>
      </c>
      <c r="B29" s="5" t="s">
        <v>27</v>
      </c>
      <c r="C29" s="5" t="s">
        <v>46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s="1" customFormat="1" ht="15" thickBot="1">
      <c r="A30" s="9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s="1" customFormat="1" ht="15" thickBot="1">
      <c r="A31" s="10" t="s">
        <v>3</v>
      </c>
      <c r="B31" s="4" t="s">
        <v>11</v>
      </c>
      <c r="C31" s="4" t="s">
        <v>39</v>
      </c>
      <c r="D31" s="4" t="s">
        <v>40</v>
      </c>
      <c r="E31" s="4" t="s">
        <v>12</v>
      </c>
      <c r="F31" s="4" t="s">
        <v>13</v>
      </c>
      <c r="G31" s="4" t="s">
        <v>14</v>
      </c>
      <c r="H31" s="4" t="s">
        <v>15</v>
      </c>
      <c r="I31" s="4" t="s">
        <v>16</v>
      </c>
      <c r="J31" s="4" t="s">
        <v>17</v>
      </c>
      <c r="K31" s="4" t="s">
        <v>18</v>
      </c>
      <c r="L31" s="4" t="s">
        <v>19</v>
      </c>
      <c r="M31" s="4" t="s">
        <v>20</v>
      </c>
      <c r="N31" s="4" t="s">
        <v>21</v>
      </c>
      <c r="O31" s="4" t="s">
        <v>22</v>
      </c>
      <c r="P31" s="4" t="s">
        <v>23</v>
      </c>
      <c r="Q31" s="4" t="s">
        <v>24</v>
      </c>
    </row>
    <row r="32" spans="1:17" s="1" customFormat="1" ht="15.75" thickBot="1">
      <c r="A32" s="8">
        <v>40394</v>
      </c>
      <c r="B32" s="5">
        <v>2</v>
      </c>
      <c r="C32" s="5" t="s">
        <v>47</v>
      </c>
      <c r="D32" s="5">
        <v>5</v>
      </c>
      <c r="E32" s="26">
        <f>48/30</f>
        <v>1.6</v>
      </c>
      <c r="F32" s="26">
        <f>36/30</f>
        <v>1.2</v>
      </c>
      <c r="G32" s="26">
        <f>75/30</f>
        <v>2.5</v>
      </c>
      <c r="H32" s="26">
        <f>79/30</f>
        <v>2.6333333333333333</v>
      </c>
      <c r="I32" s="26">
        <f>39/30</f>
        <v>1.3</v>
      </c>
      <c r="J32" s="26">
        <f>2/30</f>
        <v>0.06666666666666667</v>
      </c>
      <c r="K32" s="26">
        <f>1/30</f>
        <v>0.03333333333333333</v>
      </c>
      <c r="L32" s="26">
        <f>2/30</f>
        <v>0.06666666666666667</v>
      </c>
      <c r="M32" s="26">
        <f>1/30</f>
        <v>0.03333333333333333</v>
      </c>
      <c r="N32" s="26">
        <f>46/30</f>
        <v>1.5333333333333334</v>
      </c>
      <c r="O32" s="26">
        <f>74/30</f>
        <v>2.466666666666667</v>
      </c>
      <c r="P32" s="26">
        <f>41/30</f>
        <v>1.3666666666666667</v>
      </c>
      <c r="Q32" s="14">
        <f>SUM(E32:P32)</f>
        <v>14.8</v>
      </c>
    </row>
    <row r="33" spans="1:17" s="1" customFormat="1" ht="15" thickBot="1">
      <c r="A33" s="8">
        <v>40394</v>
      </c>
      <c r="B33" s="5">
        <v>2</v>
      </c>
      <c r="C33" s="5" t="s">
        <v>26</v>
      </c>
      <c r="D33" s="5">
        <v>98</v>
      </c>
      <c r="E33" s="14">
        <v>30</v>
      </c>
      <c r="F33" s="14">
        <v>30</v>
      </c>
      <c r="G33" s="14">
        <v>30</v>
      </c>
      <c r="H33" s="14">
        <v>30</v>
      </c>
      <c r="I33" s="14">
        <v>30</v>
      </c>
      <c r="J33" s="14">
        <v>30</v>
      </c>
      <c r="K33" s="14">
        <v>30</v>
      </c>
      <c r="L33" s="14">
        <v>30</v>
      </c>
      <c r="M33" s="14">
        <v>30</v>
      </c>
      <c r="N33" s="14">
        <v>30</v>
      </c>
      <c r="O33" s="14">
        <v>30</v>
      </c>
      <c r="P33" s="14">
        <v>30</v>
      </c>
      <c r="Q33" s="14">
        <v>30</v>
      </c>
    </row>
    <row r="34" spans="1:17" s="1" customFormat="1" ht="15" thickBot="1">
      <c r="A34" s="8"/>
      <c r="B34" s="5"/>
      <c r="C34" s="5"/>
      <c r="D34" s="5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spans="1:17" s="1" customFormat="1" ht="15" thickBot="1">
      <c r="A35" s="8"/>
      <c r="B35" s="5"/>
      <c r="C35" s="5"/>
      <c r="D35" s="5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1:17" s="1" customFormat="1" ht="15" thickBot="1">
      <c r="A36" s="9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s="1" customFormat="1" ht="15" thickBot="1">
      <c r="A37" s="10" t="s">
        <v>11</v>
      </c>
      <c r="B37" s="4" t="s">
        <v>41</v>
      </c>
      <c r="C37" s="4" t="s">
        <v>8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s="1" customFormat="1" ht="15" thickBot="1">
      <c r="A38" s="8">
        <v>3</v>
      </c>
      <c r="B38" s="5" t="s">
        <v>28</v>
      </c>
      <c r="C38" s="5" t="s">
        <v>29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s="1" customFormat="1" ht="15" thickBot="1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s="1" customFormat="1" ht="15" thickBot="1">
      <c r="A40" s="10" t="s">
        <v>3</v>
      </c>
      <c r="B40" s="4" t="s">
        <v>11</v>
      </c>
      <c r="C40" s="4" t="s">
        <v>39</v>
      </c>
      <c r="D40" s="4" t="s">
        <v>40</v>
      </c>
      <c r="E40" s="4" t="s">
        <v>12</v>
      </c>
      <c r="F40" s="4" t="s">
        <v>13</v>
      </c>
      <c r="G40" s="4" t="s">
        <v>14</v>
      </c>
      <c r="H40" s="4" t="s">
        <v>15</v>
      </c>
      <c r="I40" s="4" t="s">
        <v>16</v>
      </c>
      <c r="J40" s="4" t="s">
        <v>17</v>
      </c>
      <c r="K40" s="4" t="s">
        <v>18</v>
      </c>
      <c r="L40" s="4" t="s">
        <v>19</v>
      </c>
      <c r="M40" s="4" t="s">
        <v>20</v>
      </c>
      <c r="N40" s="4" t="s">
        <v>21</v>
      </c>
      <c r="O40" s="4" t="s">
        <v>22</v>
      </c>
      <c r="P40" s="4" t="s">
        <v>23</v>
      </c>
      <c r="Q40" s="4" t="s">
        <v>24</v>
      </c>
    </row>
    <row r="41" spans="1:17" s="1" customFormat="1" ht="15" thickBot="1">
      <c r="A41" s="8">
        <v>40394</v>
      </c>
      <c r="B41" s="5">
        <v>3</v>
      </c>
      <c r="C41" s="5" t="s">
        <v>30</v>
      </c>
      <c r="D41" s="5">
        <v>1</v>
      </c>
      <c r="E41" s="14">
        <v>17.2</v>
      </c>
      <c r="F41" s="14">
        <v>19.5</v>
      </c>
      <c r="G41" s="14">
        <v>23.4</v>
      </c>
      <c r="H41" s="1">
        <v>29.2</v>
      </c>
      <c r="I41" s="14">
        <v>34.2</v>
      </c>
      <c r="J41" s="14">
        <v>38.1</v>
      </c>
      <c r="K41" s="14">
        <v>39</v>
      </c>
      <c r="L41" s="14">
        <v>39.7</v>
      </c>
      <c r="M41" s="14">
        <v>37.7</v>
      </c>
      <c r="N41" s="14">
        <v>32.2</v>
      </c>
      <c r="O41" s="14">
        <v>24</v>
      </c>
      <c r="P41" s="14">
        <v>19.1</v>
      </c>
      <c r="Q41" s="14">
        <f>AVERAGE(E41:P41)</f>
        <v>29.441666666666666</v>
      </c>
    </row>
    <row r="42" spans="1:17" s="1" customFormat="1" ht="15" thickBot="1">
      <c r="A42" s="8">
        <v>40394</v>
      </c>
      <c r="B42" s="5">
        <v>3</v>
      </c>
      <c r="C42" s="5" t="s">
        <v>26</v>
      </c>
      <c r="D42" s="5">
        <v>98</v>
      </c>
      <c r="E42" s="14">
        <v>30</v>
      </c>
      <c r="F42" s="14">
        <v>30</v>
      </c>
      <c r="G42" s="14">
        <v>30</v>
      </c>
      <c r="H42" s="14">
        <v>30</v>
      </c>
      <c r="I42" s="14">
        <v>30</v>
      </c>
      <c r="J42" s="14">
        <v>30</v>
      </c>
      <c r="K42" s="14">
        <v>30</v>
      </c>
      <c r="L42" s="14">
        <v>30</v>
      </c>
      <c r="M42" s="14">
        <v>30</v>
      </c>
      <c r="N42" s="14">
        <v>30</v>
      </c>
      <c r="O42" s="14">
        <v>30</v>
      </c>
      <c r="P42" s="14">
        <v>30</v>
      </c>
      <c r="Q42" s="14">
        <v>30</v>
      </c>
    </row>
    <row r="43" spans="1:17" s="1" customFormat="1" ht="15" thickBot="1">
      <c r="A43" s="8"/>
      <c r="B43" s="5"/>
      <c r="C43" s="5"/>
      <c r="D43" s="5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1:17" s="1" customFormat="1" ht="15" thickBot="1">
      <c r="A44" s="8"/>
      <c r="B44" s="5"/>
      <c r="C44" s="5"/>
      <c r="D44" s="5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1:17" s="1" customFormat="1" ht="15" thickBot="1">
      <c r="A45" s="9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17" s="1" customFormat="1" ht="15" thickBot="1">
      <c r="A46" s="10" t="s">
        <v>11</v>
      </c>
      <c r="B46" s="4" t="s">
        <v>41</v>
      </c>
      <c r="C46" s="4" t="s">
        <v>8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 s="1" customFormat="1" ht="15" thickBot="1">
      <c r="A47" s="8">
        <v>4</v>
      </c>
      <c r="B47" s="5" t="s">
        <v>31</v>
      </c>
      <c r="C47" s="5" t="s">
        <v>29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7" s="1" customFormat="1" ht="15" thickBot="1">
      <c r="A48" s="9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1:17" s="1" customFormat="1" ht="15" thickBot="1">
      <c r="A49" s="10" t="s">
        <v>3</v>
      </c>
      <c r="B49" s="4" t="s">
        <v>11</v>
      </c>
      <c r="C49" s="4" t="s">
        <v>39</v>
      </c>
      <c r="D49" s="4" t="s">
        <v>40</v>
      </c>
      <c r="E49" s="4" t="s">
        <v>12</v>
      </c>
      <c r="F49" s="4" t="s">
        <v>13</v>
      </c>
      <c r="G49" s="4" t="s">
        <v>14</v>
      </c>
      <c r="H49" s="4" t="s">
        <v>15</v>
      </c>
      <c r="I49" s="4" t="s">
        <v>16</v>
      </c>
      <c r="J49" s="4" t="s">
        <v>17</v>
      </c>
      <c r="K49" s="4" t="s">
        <v>18</v>
      </c>
      <c r="L49" s="4" t="s">
        <v>19</v>
      </c>
      <c r="M49" s="4" t="s">
        <v>20</v>
      </c>
      <c r="N49" s="4" t="s">
        <v>21</v>
      </c>
      <c r="O49" s="4" t="s">
        <v>22</v>
      </c>
      <c r="P49" s="4" t="s">
        <v>23</v>
      </c>
      <c r="Q49" s="4" t="s">
        <v>24</v>
      </c>
    </row>
    <row r="50" spans="1:17" s="1" customFormat="1" ht="15" thickBot="1">
      <c r="A50" s="8">
        <v>40394</v>
      </c>
      <c r="B50" s="5">
        <v>4</v>
      </c>
      <c r="C50" s="5" t="s">
        <v>30</v>
      </c>
      <c r="D50" s="5">
        <v>1</v>
      </c>
      <c r="E50" s="14">
        <v>3.7</v>
      </c>
      <c r="F50" s="14">
        <v>5.4</v>
      </c>
      <c r="G50" s="14">
        <v>9.2</v>
      </c>
      <c r="H50" s="14">
        <v>14.6</v>
      </c>
      <c r="I50" s="14">
        <v>19.5</v>
      </c>
      <c r="J50" s="14">
        <v>22.1</v>
      </c>
      <c r="K50" s="14">
        <v>23.1</v>
      </c>
      <c r="L50" s="14">
        <v>23.6</v>
      </c>
      <c r="M50" s="14">
        <v>20.9</v>
      </c>
      <c r="N50" s="14">
        <v>16.1</v>
      </c>
      <c r="O50" s="14">
        <v>10.1</v>
      </c>
      <c r="P50" s="14">
        <v>5.4</v>
      </c>
      <c r="Q50" s="14">
        <f>AVERAGE(E50:P50)</f>
        <v>14.475</v>
      </c>
    </row>
    <row r="51" spans="1:17" s="1" customFormat="1" ht="15" thickBot="1">
      <c r="A51" s="8">
        <v>40394</v>
      </c>
      <c r="B51" s="5">
        <v>4</v>
      </c>
      <c r="C51" s="5" t="s">
        <v>26</v>
      </c>
      <c r="D51" s="5">
        <v>98</v>
      </c>
      <c r="E51" s="14">
        <v>30</v>
      </c>
      <c r="F51" s="14">
        <v>30</v>
      </c>
      <c r="G51" s="14">
        <v>30</v>
      </c>
      <c r="H51" s="14">
        <v>30</v>
      </c>
      <c r="I51" s="14">
        <v>30</v>
      </c>
      <c r="J51" s="14">
        <v>30</v>
      </c>
      <c r="K51" s="14">
        <v>30</v>
      </c>
      <c r="L51" s="14">
        <v>30</v>
      </c>
      <c r="M51" s="14">
        <v>30</v>
      </c>
      <c r="N51" s="14">
        <v>30</v>
      </c>
      <c r="O51" s="14">
        <v>30</v>
      </c>
      <c r="P51" s="14">
        <v>30</v>
      </c>
      <c r="Q51" s="14">
        <v>30</v>
      </c>
    </row>
    <row r="52" spans="1:17" s="1" customFormat="1" ht="15" thickBot="1">
      <c r="A52" s="8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s="1" customFormat="1" ht="15" thickBot="1">
      <c r="A53" s="8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17" s="1" customFormat="1" ht="15" thickBot="1">
      <c r="A54" s="9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1:17" s="1" customFormat="1" ht="15" thickBot="1">
      <c r="A55" s="10" t="s">
        <v>11</v>
      </c>
      <c r="B55" s="4" t="s">
        <v>41</v>
      </c>
      <c r="C55" s="4" t="s">
        <v>8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</row>
    <row r="56" spans="1:17" s="1" customFormat="1" ht="15" thickBot="1">
      <c r="A56" s="8">
        <v>5</v>
      </c>
      <c r="B56" s="5" t="s">
        <v>32</v>
      </c>
      <c r="C56" s="5" t="s">
        <v>29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1:17" s="1" customFormat="1" ht="15" thickBot="1">
      <c r="A57" s="9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</row>
    <row r="58" spans="1:17" s="1" customFormat="1" ht="15" thickBot="1">
      <c r="A58" s="10" t="s">
        <v>3</v>
      </c>
      <c r="B58" s="4" t="s">
        <v>11</v>
      </c>
      <c r="C58" s="4" t="s">
        <v>39</v>
      </c>
      <c r="D58" s="4" t="s">
        <v>40</v>
      </c>
      <c r="E58" s="4" t="s">
        <v>12</v>
      </c>
      <c r="F58" s="4" t="s">
        <v>13</v>
      </c>
      <c r="G58" s="4" t="s">
        <v>14</v>
      </c>
      <c r="H58" s="4" t="s">
        <v>15</v>
      </c>
      <c r="I58" s="4" t="s">
        <v>16</v>
      </c>
      <c r="J58" s="4" t="s">
        <v>17</v>
      </c>
      <c r="K58" s="4" t="s">
        <v>18</v>
      </c>
      <c r="L58" s="4" t="s">
        <v>19</v>
      </c>
      <c r="M58" s="4" t="s">
        <v>20</v>
      </c>
      <c r="N58" s="4" t="s">
        <v>21</v>
      </c>
      <c r="O58" s="4" t="s">
        <v>22</v>
      </c>
      <c r="P58" s="4" t="s">
        <v>23</v>
      </c>
      <c r="Q58" s="4" t="s">
        <v>24</v>
      </c>
    </row>
    <row r="59" spans="1:17" s="1" customFormat="1" ht="15" thickBot="1">
      <c r="A59" s="8">
        <v>40394</v>
      </c>
      <c r="B59" s="5">
        <v>5</v>
      </c>
      <c r="C59" s="5" t="s">
        <v>30</v>
      </c>
      <c r="D59" s="5">
        <v>1</v>
      </c>
      <c r="E59" s="14">
        <v>10.4</v>
      </c>
      <c r="F59" s="14">
        <v>12.6</v>
      </c>
      <c r="G59" s="14">
        <v>16.6</v>
      </c>
      <c r="H59" s="14">
        <v>22.2</v>
      </c>
      <c r="I59" s="14">
        <v>27.5</v>
      </c>
      <c r="J59" s="14">
        <v>31.3</v>
      </c>
      <c r="K59" s="14">
        <v>32.5</v>
      </c>
      <c r="L59" s="14">
        <v>32.9</v>
      </c>
      <c r="M59" s="14">
        <v>30.2</v>
      </c>
      <c r="N59" s="14">
        <v>24.5</v>
      </c>
      <c r="O59" s="14">
        <v>17</v>
      </c>
      <c r="P59" s="14">
        <v>12.1</v>
      </c>
      <c r="Q59" s="14">
        <f>AVERAGE(E59:P59)</f>
        <v>22.483333333333334</v>
      </c>
    </row>
    <row r="60" spans="1:17" s="1" customFormat="1" ht="15" thickBot="1">
      <c r="A60" s="8">
        <v>40394</v>
      </c>
      <c r="B60" s="5">
        <v>5</v>
      </c>
      <c r="C60" s="5" t="s">
        <v>26</v>
      </c>
      <c r="D60" s="5">
        <v>98</v>
      </c>
      <c r="E60" s="14">
        <v>30</v>
      </c>
      <c r="F60" s="14">
        <v>30</v>
      </c>
      <c r="G60" s="14">
        <v>30</v>
      </c>
      <c r="H60" s="14">
        <v>30</v>
      </c>
      <c r="I60" s="14">
        <v>30</v>
      </c>
      <c r="J60" s="14">
        <v>30</v>
      </c>
      <c r="K60" s="14">
        <v>30</v>
      </c>
      <c r="L60" s="14">
        <v>30</v>
      </c>
      <c r="M60" s="14">
        <v>30</v>
      </c>
      <c r="N60" s="14">
        <v>30</v>
      </c>
      <c r="O60" s="14">
        <v>30</v>
      </c>
      <c r="P60" s="14">
        <v>30</v>
      </c>
      <c r="Q60" s="14">
        <v>30</v>
      </c>
    </row>
    <row r="61" spans="1:17" s="1" customFormat="1" ht="15" thickBot="1">
      <c r="A61" s="8"/>
      <c r="B61" s="5"/>
      <c r="C61" s="5"/>
      <c r="D61" s="5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</row>
    <row r="62" spans="1:17" s="1" customFormat="1" ht="15" thickBot="1">
      <c r="A62" s="8"/>
      <c r="B62" s="5"/>
      <c r="C62" s="5"/>
      <c r="D62" s="5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 spans="1:17" s="1" customFormat="1" ht="15" thickBot="1">
      <c r="A63" s="9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</row>
    <row r="64" spans="1:17" s="1" customFormat="1" ht="15" thickBot="1">
      <c r="A64" s="10" t="s">
        <v>11</v>
      </c>
      <c r="B64" s="4" t="s">
        <v>41</v>
      </c>
      <c r="C64" s="4" t="s">
        <v>8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</row>
    <row r="65" spans="1:17" s="1" customFormat="1" ht="15" thickBot="1">
      <c r="A65" s="8">
        <v>6</v>
      </c>
      <c r="B65" s="5" t="s">
        <v>33</v>
      </c>
      <c r="C65" s="5" t="s">
        <v>34</v>
      </c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</row>
    <row r="66" spans="1:17" s="1" customFormat="1" ht="15" thickBot="1">
      <c r="A66" s="9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</row>
    <row r="67" spans="1:17" s="1" customFormat="1" ht="15" thickBot="1">
      <c r="A67" s="10" t="s">
        <v>3</v>
      </c>
      <c r="B67" s="4" t="s">
        <v>11</v>
      </c>
      <c r="C67" s="4" t="s">
        <v>39</v>
      </c>
      <c r="D67" s="4" t="s">
        <v>40</v>
      </c>
      <c r="E67" s="4" t="s">
        <v>12</v>
      </c>
      <c r="F67" s="4" t="s">
        <v>13</v>
      </c>
      <c r="G67" s="4" t="s">
        <v>14</v>
      </c>
      <c r="H67" s="4" t="s">
        <v>15</v>
      </c>
      <c r="I67" s="4" t="s">
        <v>16</v>
      </c>
      <c r="J67" s="4" t="s">
        <v>17</v>
      </c>
      <c r="K67" s="4" t="s">
        <v>18</v>
      </c>
      <c r="L67" s="4" t="s">
        <v>19</v>
      </c>
      <c r="M67" s="4" t="s">
        <v>20</v>
      </c>
      <c r="N67" s="4" t="s">
        <v>21</v>
      </c>
      <c r="O67" s="4" t="s">
        <v>22</v>
      </c>
      <c r="P67" s="4" t="s">
        <v>23</v>
      </c>
      <c r="Q67" s="4" t="s">
        <v>24</v>
      </c>
    </row>
    <row r="68" spans="1:17" s="1" customFormat="1" ht="15" thickBot="1">
      <c r="A68" s="8">
        <v>40394</v>
      </c>
      <c r="B68" s="5">
        <v>6</v>
      </c>
      <c r="C68" s="5" t="s">
        <v>30</v>
      </c>
      <c r="D68" s="5">
        <v>1</v>
      </c>
      <c r="E68" s="14">
        <v>1018.4</v>
      </c>
      <c r="F68" s="14">
        <v>1016.2</v>
      </c>
      <c r="G68" s="14">
        <v>1012.8</v>
      </c>
      <c r="H68" s="14">
        <v>1009.5</v>
      </c>
      <c r="I68" s="14">
        <v>1006.5</v>
      </c>
      <c r="J68" s="14">
        <v>1002.6</v>
      </c>
      <c r="K68" s="14">
        <v>1000.4</v>
      </c>
      <c r="L68" s="14">
        <v>1000.8</v>
      </c>
      <c r="M68" s="14">
        <v>1005.7</v>
      </c>
      <c r="N68" s="14">
        <v>1011.4</v>
      </c>
      <c r="O68" s="14">
        <v>1016.4</v>
      </c>
      <c r="P68" s="14">
        <v>1018.6</v>
      </c>
      <c r="Q68" s="14">
        <f>AVERAGE(E68:P68)</f>
        <v>1009.9416666666666</v>
      </c>
    </row>
    <row r="69" spans="1:17" s="1" customFormat="1" ht="15" thickBot="1">
      <c r="A69" s="8">
        <v>40394</v>
      </c>
      <c r="B69" s="5">
        <v>6</v>
      </c>
      <c r="C69" s="5" t="s">
        <v>26</v>
      </c>
      <c r="D69" s="5">
        <v>98</v>
      </c>
      <c r="E69" s="14">
        <v>30</v>
      </c>
      <c r="F69" s="14">
        <v>30</v>
      </c>
      <c r="G69" s="14">
        <v>30</v>
      </c>
      <c r="H69" s="14">
        <v>30</v>
      </c>
      <c r="I69" s="14">
        <v>30</v>
      </c>
      <c r="J69" s="14">
        <v>30</v>
      </c>
      <c r="K69" s="14">
        <v>30</v>
      </c>
      <c r="L69" s="14">
        <v>30</v>
      </c>
      <c r="M69" s="14">
        <v>30</v>
      </c>
      <c r="N69" s="14">
        <v>30</v>
      </c>
      <c r="O69" s="14">
        <v>30</v>
      </c>
      <c r="P69" s="14">
        <v>30</v>
      </c>
      <c r="Q69" s="14">
        <v>30</v>
      </c>
    </row>
    <row r="70" spans="1:17" s="1" customFormat="1" ht="15" thickBot="1">
      <c r="A70" s="8"/>
      <c r="B70" s="5"/>
      <c r="C70" s="5"/>
      <c r="D70" s="5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</row>
    <row r="71" spans="1:17" s="1" customFormat="1" ht="15" thickBot="1">
      <c r="A71" s="8"/>
      <c r="B71" s="5"/>
      <c r="C71" s="5"/>
      <c r="D71" s="5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2" spans="1:17" s="1" customFormat="1" ht="15" thickBot="1">
      <c r="A72" s="9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</row>
    <row r="73" spans="1:17" s="1" customFormat="1" ht="15" thickBot="1">
      <c r="A73" s="10" t="s">
        <v>11</v>
      </c>
      <c r="B73" s="4" t="s">
        <v>41</v>
      </c>
      <c r="C73" s="4" t="s">
        <v>8</v>
      </c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</row>
    <row r="74" spans="1:17" s="1" customFormat="1" ht="15" thickBot="1">
      <c r="A74" s="8">
        <v>7</v>
      </c>
      <c r="B74" s="5" t="s">
        <v>35</v>
      </c>
      <c r="C74" s="5" t="s">
        <v>34</v>
      </c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</row>
    <row r="75" spans="1:17" s="1" customFormat="1" ht="15" thickBot="1">
      <c r="A75" s="9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</row>
    <row r="76" spans="1:17" s="1" customFormat="1" ht="15" thickBot="1">
      <c r="A76" s="10" t="s">
        <v>3</v>
      </c>
      <c r="B76" s="4" t="s">
        <v>11</v>
      </c>
      <c r="C76" s="4" t="s">
        <v>39</v>
      </c>
      <c r="D76" s="4" t="s">
        <v>40</v>
      </c>
      <c r="E76" s="4" t="s">
        <v>12</v>
      </c>
      <c r="F76" s="4" t="s">
        <v>13</v>
      </c>
      <c r="G76" s="4" t="s">
        <v>14</v>
      </c>
      <c r="H76" s="4" t="s">
        <v>15</v>
      </c>
      <c r="I76" s="4" t="s">
        <v>16</v>
      </c>
      <c r="J76" s="4" t="s">
        <v>17</v>
      </c>
      <c r="K76" s="4" t="s">
        <v>18</v>
      </c>
      <c r="L76" s="4" t="s">
        <v>19</v>
      </c>
      <c r="M76" s="4" t="s">
        <v>20</v>
      </c>
      <c r="N76" s="4" t="s">
        <v>21</v>
      </c>
      <c r="O76" s="4" t="s">
        <v>22</v>
      </c>
      <c r="P76" s="4" t="s">
        <v>23</v>
      </c>
      <c r="Q76" s="4" t="s">
        <v>24</v>
      </c>
    </row>
    <row r="77" spans="1:17" s="1" customFormat="1" ht="15" thickBot="1">
      <c r="A77" s="8">
        <v>40394</v>
      </c>
      <c r="B77" s="5">
        <v>7</v>
      </c>
      <c r="C77" s="5" t="s">
        <v>30</v>
      </c>
      <c r="D77" s="5">
        <v>1</v>
      </c>
      <c r="E77" s="15">
        <v>6.6</v>
      </c>
      <c r="F77" s="15">
        <v>6.2</v>
      </c>
      <c r="G77" s="15">
        <v>6.8</v>
      </c>
      <c r="H77" s="15">
        <v>8.3</v>
      </c>
      <c r="I77" s="15">
        <v>8.2</v>
      </c>
      <c r="J77" s="15">
        <v>6.9</v>
      </c>
      <c r="K77" s="15">
        <v>7.5</v>
      </c>
      <c r="L77" s="15">
        <v>8.1</v>
      </c>
      <c r="M77" s="15">
        <v>7.5</v>
      </c>
      <c r="N77" s="15">
        <v>7.9</v>
      </c>
      <c r="O77" s="15">
        <v>8.6</v>
      </c>
      <c r="P77" s="15">
        <v>7.2</v>
      </c>
      <c r="Q77" s="15">
        <f>AVERAGE(E77:P77)</f>
        <v>7.483333333333333</v>
      </c>
    </row>
    <row r="78" spans="1:17" s="1" customFormat="1" ht="15" thickBot="1">
      <c r="A78" s="8">
        <v>40394</v>
      </c>
      <c r="B78" s="5">
        <v>7</v>
      </c>
      <c r="C78" s="5" t="s">
        <v>26</v>
      </c>
      <c r="D78" s="5">
        <v>98</v>
      </c>
      <c r="E78" s="15">
        <v>30</v>
      </c>
      <c r="F78" s="15">
        <v>30</v>
      </c>
      <c r="G78" s="15">
        <v>30</v>
      </c>
      <c r="H78" s="15">
        <v>30</v>
      </c>
      <c r="I78" s="15">
        <v>30</v>
      </c>
      <c r="J78" s="15">
        <v>30</v>
      </c>
      <c r="K78" s="15">
        <v>30</v>
      </c>
      <c r="L78" s="15">
        <v>30</v>
      </c>
      <c r="M78" s="15">
        <v>30</v>
      </c>
      <c r="N78" s="15">
        <v>30</v>
      </c>
      <c r="O78" s="15">
        <v>30</v>
      </c>
      <c r="P78" s="15">
        <v>30</v>
      </c>
      <c r="Q78" s="15">
        <v>30</v>
      </c>
    </row>
    <row r="79" spans="1:17" s="1" customFormat="1" ht="15" thickBot="1">
      <c r="A79" s="8"/>
      <c r="B79" s="5"/>
      <c r="C79" s="5"/>
      <c r="D79" s="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1:17" s="1" customFormat="1" ht="15" thickBot="1">
      <c r="A80" s="8"/>
      <c r="B80" s="5"/>
      <c r="C80" s="5"/>
      <c r="D80" s="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1:17" s="1" customFormat="1" ht="15" thickBot="1">
      <c r="A81" s="9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</row>
    <row r="82" spans="1:17" s="1" customFormat="1" ht="15" thickBot="1">
      <c r="A82" s="10" t="s">
        <v>11</v>
      </c>
      <c r="B82" s="4" t="s">
        <v>41</v>
      </c>
      <c r="C82" s="4" t="s">
        <v>8</v>
      </c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</row>
    <row r="83" spans="1:17" s="1" customFormat="1" ht="15" thickBot="1">
      <c r="A83" s="8">
        <v>8</v>
      </c>
      <c r="B83" s="5" t="s">
        <v>36</v>
      </c>
      <c r="C83" s="5" t="s">
        <v>37</v>
      </c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</row>
    <row r="84" spans="1:17" s="1" customFormat="1" ht="15" thickBot="1">
      <c r="A84" s="9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</row>
    <row r="85" spans="1:17" s="1" customFormat="1" ht="15" thickBot="1">
      <c r="A85" s="10" t="s">
        <v>3</v>
      </c>
      <c r="B85" s="4" t="s">
        <v>11</v>
      </c>
      <c r="C85" s="4" t="s">
        <v>39</v>
      </c>
      <c r="D85" s="4" t="s">
        <v>40</v>
      </c>
      <c r="E85" s="4" t="s">
        <v>12</v>
      </c>
      <c r="F85" s="4" t="s">
        <v>13</v>
      </c>
      <c r="G85" s="4" t="s">
        <v>14</v>
      </c>
      <c r="H85" s="4" t="s">
        <v>15</v>
      </c>
      <c r="I85" s="4" t="s">
        <v>16</v>
      </c>
      <c r="J85" s="4" t="s">
        <v>17</v>
      </c>
      <c r="K85" s="4" t="s">
        <v>18</v>
      </c>
      <c r="L85" s="4" t="s">
        <v>19</v>
      </c>
      <c r="M85" s="4" t="s">
        <v>20</v>
      </c>
      <c r="N85" s="4" t="s">
        <v>21</v>
      </c>
      <c r="O85" s="4" t="s">
        <v>22</v>
      </c>
      <c r="P85" s="4" t="s">
        <v>23</v>
      </c>
      <c r="Q85" s="4" t="s">
        <v>24</v>
      </c>
    </row>
    <row r="86" spans="1:17" s="1" customFormat="1" ht="15" thickBot="1">
      <c r="A86" s="8"/>
      <c r="B86" s="5">
        <v>8</v>
      </c>
      <c r="C86" s="5" t="s">
        <v>25</v>
      </c>
      <c r="D86" s="5">
        <v>4</v>
      </c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</row>
    <row r="87" spans="1:17" s="1" customFormat="1" ht="15" thickBot="1">
      <c r="A87" s="8"/>
      <c r="B87" s="5"/>
      <c r="C87" s="5"/>
      <c r="D87" s="5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</row>
    <row r="88" spans="1:17" s="1" customFormat="1" ht="15" thickBot="1">
      <c r="A88" s="8"/>
      <c r="B88" s="5"/>
      <c r="C88" s="5"/>
      <c r="D88" s="5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</row>
    <row r="89" spans="1:17" s="1" customFormat="1" ht="15" thickBot="1">
      <c r="A89" s="8"/>
      <c r="B89" s="5"/>
      <c r="C89" s="5"/>
      <c r="D89" s="5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</row>
    <row r="90" spans="1:17" s="1" customFormat="1" ht="14.25">
      <c r="A90" s="12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</row>
    <row r="91" spans="1:17" s="1" customFormat="1" ht="14.25">
      <c r="A91" s="9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</row>
    <row r="92" spans="1:17" s="1" customFormat="1" ht="17.25">
      <c r="A92" s="29" t="s">
        <v>43</v>
      </c>
      <c r="B92" s="30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</row>
    <row r="93" spans="1:17" s="1" customFormat="1" ht="14.25">
      <c r="A93" s="9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</row>
    <row r="94" spans="1:17" s="1" customFormat="1" ht="15" thickBot="1">
      <c r="A94" s="9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</row>
    <row r="95" spans="1:17" s="1" customFormat="1" ht="15" thickBot="1">
      <c r="A95" s="10" t="s">
        <v>11</v>
      </c>
      <c r="B95" s="4" t="s">
        <v>41</v>
      </c>
      <c r="C95" s="4" t="s">
        <v>8</v>
      </c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</row>
    <row r="96" spans="1:17" s="1" customFormat="1" ht="15" thickBot="1">
      <c r="A96" s="8"/>
      <c r="B96" s="5"/>
      <c r="C96" s="5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</row>
    <row r="97" spans="1:17" s="1" customFormat="1" ht="15" thickBot="1">
      <c r="A97" s="9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</row>
    <row r="98" spans="1:17" s="1" customFormat="1" ht="15" thickBot="1">
      <c r="A98" s="10" t="s">
        <v>3</v>
      </c>
      <c r="B98" s="4" t="s">
        <v>11</v>
      </c>
      <c r="C98" s="4" t="s">
        <v>39</v>
      </c>
      <c r="D98" s="4" t="s">
        <v>40</v>
      </c>
      <c r="E98" s="4" t="s">
        <v>12</v>
      </c>
      <c r="F98" s="4" t="s">
        <v>13</v>
      </c>
      <c r="G98" s="4" t="s">
        <v>14</v>
      </c>
      <c r="H98" s="4" t="s">
        <v>15</v>
      </c>
      <c r="I98" s="4" t="s">
        <v>16</v>
      </c>
      <c r="J98" s="4" t="s">
        <v>17</v>
      </c>
      <c r="K98" s="4" t="s">
        <v>18</v>
      </c>
      <c r="L98" s="4" t="s">
        <v>19</v>
      </c>
      <c r="M98" s="4" t="s">
        <v>20</v>
      </c>
      <c r="N98" s="4" t="s">
        <v>21</v>
      </c>
      <c r="O98" s="4" t="s">
        <v>22</v>
      </c>
      <c r="P98" s="4" t="s">
        <v>23</v>
      </c>
      <c r="Q98" s="4" t="s">
        <v>24</v>
      </c>
    </row>
    <row r="99" spans="1:17" s="1" customFormat="1" ht="15" thickBot="1">
      <c r="A99" s="8"/>
      <c r="B99" s="5"/>
      <c r="C99" s="5"/>
      <c r="D99" s="5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</row>
    <row r="100" spans="1:17" s="1" customFormat="1" ht="15" thickBot="1">
      <c r="A100" s="8"/>
      <c r="B100" s="5"/>
      <c r="C100" s="5"/>
      <c r="D100" s="5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</row>
    <row r="101" spans="1:17" s="1" customFormat="1" ht="15" thickBot="1">
      <c r="A101" s="8"/>
      <c r="B101" s="5"/>
      <c r="C101" s="5"/>
      <c r="D101" s="5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</row>
    <row r="102" spans="1:17" s="1" customFormat="1" ht="15" thickBot="1">
      <c r="A102" s="8"/>
      <c r="B102" s="5"/>
      <c r="C102" s="5"/>
      <c r="D102" s="5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 spans="1:17" s="1" customFormat="1" ht="15" thickBot="1">
      <c r="A103" s="9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</row>
    <row r="104" spans="1:17" s="1" customFormat="1" ht="15" thickBot="1">
      <c r="A104" s="10" t="s">
        <v>11</v>
      </c>
      <c r="B104" s="4" t="s">
        <v>41</v>
      </c>
      <c r="C104" s="4" t="s">
        <v>8</v>
      </c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</row>
    <row r="105" spans="1:17" s="1" customFormat="1" ht="15" thickBot="1">
      <c r="A105" s="8"/>
      <c r="B105" s="5"/>
      <c r="C105" s="5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</row>
    <row r="106" spans="1:17" s="1" customFormat="1" ht="15" thickBot="1">
      <c r="A106" s="9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</row>
    <row r="107" spans="1:17" s="1" customFormat="1" ht="15" thickBot="1">
      <c r="A107" s="10" t="s">
        <v>3</v>
      </c>
      <c r="B107" s="4" t="s">
        <v>11</v>
      </c>
      <c r="C107" s="4" t="s">
        <v>39</v>
      </c>
      <c r="D107" s="4" t="s">
        <v>40</v>
      </c>
      <c r="E107" s="4" t="s">
        <v>12</v>
      </c>
      <c r="F107" s="4" t="s">
        <v>13</v>
      </c>
      <c r="G107" s="4" t="s">
        <v>14</v>
      </c>
      <c r="H107" s="4" t="s">
        <v>15</v>
      </c>
      <c r="I107" s="4" t="s">
        <v>16</v>
      </c>
      <c r="J107" s="4" t="s">
        <v>17</v>
      </c>
      <c r="K107" s="4" t="s">
        <v>18</v>
      </c>
      <c r="L107" s="4" t="s">
        <v>19</v>
      </c>
      <c r="M107" s="4" t="s">
        <v>20</v>
      </c>
      <c r="N107" s="4" t="s">
        <v>21</v>
      </c>
      <c r="O107" s="4" t="s">
        <v>22</v>
      </c>
      <c r="P107" s="4" t="s">
        <v>23</v>
      </c>
      <c r="Q107" s="4" t="s">
        <v>24</v>
      </c>
    </row>
    <row r="108" spans="1:17" s="1" customFormat="1" ht="15" thickBot="1">
      <c r="A108" s="8"/>
      <c r="B108" s="5"/>
      <c r="C108" s="5"/>
      <c r="D108" s="5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 spans="1:17" s="1" customFormat="1" ht="15" thickBot="1">
      <c r="A109" s="8"/>
      <c r="B109" s="5"/>
      <c r="C109" s="5"/>
      <c r="D109" s="5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</row>
    <row r="110" spans="1:17" s="1" customFormat="1" ht="15" thickBot="1">
      <c r="A110" s="8"/>
      <c r="B110" s="5"/>
      <c r="C110" s="5"/>
      <c r="D110" s="5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 spans="1:17" s="1" customFormat="1" ht="15" thickBot="1">
      <c r="A111" s="8"/>
      <c r="B111" s="5"/>
      <c r="C111" s="5"/>
      <c r="D111" s="5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 spans="1:17" s="1" customFormat="1" ht="15" thickBot="1">
      <c r="A112" s="9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</row>
    <row r="113" spans="1:17" s="1" customFormat="1" ht="15" thickBot="1">
      <c r="A113" s="10" t="s">
        <v>11</v>
      </c>
      <c r="B113" s="4" t="s">
        <v>41</v>
      </c>
      <c r="C113" s="4" t="s">
        <v>8</v>
      </c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</row>
    <row r="114" spans="1:17" s="1" customFormat="1" ht="15" thickBot="1">
      <c r="A114" s="8"/>
      <c r="B114" s="5"/>
      <c r="C114" s="5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</row>
    <row r="115" spans="1:17" s="1" customFormat="1" ht="15" thickBot="1">
      <c r="A115" s="9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</row>
    <row r="116" spans="1:17" s="1" customFormat="1" ht="15" thickBot="1">
      <c r="A116" s="10" t="s">
        <v>3</v>
      </c>
      <c r="B116" s="4" t="s">
        <v>11</v>
      </c>
      <c r="C116" s="4" t="s">
        <v>39</v>
      </c>
      <c r="D116" s="4" t="s">
        <v>40</v>
      </c>
      <c r="E116" s="4" t="s">
        <v>12</v>
      </c>
      <c r="F116" s="4" t="s">
        <v>13</v>
      </c>
      <c r="G116" s="4" t="s">
        <v>14</v>
      </c>
      <c r="H116" s="4" t="s">
        <v>15</v>
      </c>
      <c r="I116" s="4" t="s">
        <v>16</v>
      </c>
      <c r="J116" s="4" t="s">
        <v>17</v>
      </c>
      <c r="K116" s="4" t="s">
        <v>18</v>
      </c>
      <c r="L116" s="4" t="s">
        <v>19</v>
      </c>
      <c r="M116" s="4" t="s">
        <v>20</v>
      </c>
      <c r="N116" s="4" t="s">
        <v>21</v>
      </c>
      <c r="O116" s="4" t="s">
        <v>22</v>
      </c>
      <c r="P116" s="4" t="s">
        <v>23</v>
      </c>
      <c r="Q116" s="4" t="s">
        <v>24</v>
      </c>
    </row>
    <row r="117" spans="1:17" s="1" customFormat="1" ht="15" thickBot="1">
      <c r="A117" s="8"/>
      <c r="B117" s="5"/>
      <c r="C117" s="5"/>
      <c r="D117" s="5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1:17" s="1" customFormat="1" ht="15" thickBot="1">
      <c r="A118" s="8"/>
      <c r="B118" s="5"/>
      <c r="C118" s="5"/>
      <c r="D118" s="5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</row>
    <row r="119" spans="1:17" s="1" customFormat="1" ht="15" thickBot="1">
      <c r="A119" s="8"/>
      <c r="B119" s="5"/>
      <c r="C119" s="5"/>
      <c r="D119" s="5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</row>
    <row r="120" spans="1:17" s="1" customFormat="1" ht="15" thickBot="1">
      <c r="A120" s="8"/>
      <c r="B120" s="5"/>
      <c r="C120" s="5"/>
      <c r="D120" s="5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 spans="1:17" s="1" customFormat="1" ht="15" thickBot="1">
      <c r="A121" s="9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</row>
    <row r="122" spans="1:17" s="1" customFormat="1" ht="15" thickBot="1">
      <c r="A122" s="10" t="s">
        <v>11</v>
      </c>
      <c r="B122" s="4" t="s">
        <v>41</v>
      </c>
      <c r="C122" s="4" t="s">
        <v>8</v>
      </c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</row>
    <row r="123" spans="1:17" s="1" customFormat="1" ht="15" thickBot="1">
      <c r="A123" s="8"/>
      <c r="B123" s="5"/>
      <c r="C123" s="5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</row>
    <row r="124" spans="1:17" s="1" customFormat="1" ht="15" thickBot="1">
      <c r="A124" s="9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</row>
    <row r="125" spans="1:17" s="1" customFormat="1" ht="15" thickBot="1">
      <c r="A125" s="10" t="s">
        <v>3</v>
      </c>
      <c r="B125" s="4" t="s">
        <v>11</v>
      </c>
      <c r="C125" s="4" t="s">
        <v>39</v>
      </c>
      <c r="D125" s="4" t="s">
        <v>40</v>
      </c>
      <c r="E125" s="4" t="s">
        <v>12</v>
      </c>
      <c r="F125" s="4" t="s">
        <v>13</v>
      </c>
      <c r="G125" s="4" t="s">
        <v>14</v>
      </c>
      <c r="H125" s="4" t="s">
        <v>15</v>
      </c>
      <c r="I125" s="4" t="s">
        <v>16</v>
      </c>
      <c r="J125" s="4" t="s">
        <v>17</v>
      </c>
      <c r="K125" s="4" t="s">
        <v>18</v>
      </c>
      <c r="L125" s="4" t="s">
        <v>19</v>
      </c>
      <c r="M125" s="4" t="s">
        <v>20</v>
      </c>
      <c r="N125" s="4" t="s">
        <v>21</v>
      </c>
      <c r="O125" s="4" t="s">
        <v>22</v>
      </c>
      <c r="P125" s="4" t="s">
        <v>23</v>
      </c>
      <c r="Q125" s="4" t="s">
        <v>24</v>
      </c>
    </row>
    <row r="126" spans="1:17" s="1" customFormat="1" ht="15" thickBot="1">
      <c r="A126" s="8"/>
      <c r="B126" s="5"/>
      <c r="C126" s="5"/>
      <c r="D126" s="5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</row>
    <row r="127" spans="1:17" s="1" customFormat="1" ht="15" thickBot="1">
      <c r="A127" s="8"/>
      <c r="B127" s="5"/>
      <c r="C127" s="5"/>
      <c r="D127" s="5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</row>
    <row r="128" spans="1:17" s="1" customFormat="1" ht="15" thickBot="1">
      <c r="A128" s="8"/>
      <c r="B128" s="5"/>
      <c r="C128" s="5"/>
      <c r="D128" s="5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</row>
    <row r="129" spans="1:17" s="1" customFormat="1" ht="15" thickBot="1">
      <c r="A129" s="8"/>
      <c r="B129" s="5"/>
      <c r="C129" s="5"/>
      <c r="D129" s="5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</row>
    <row r="130" spans="1:17" s="1" customFormat="1" ht="15" thickBot="1">
      <c r="A130" s="9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</row>
    <row r="131" spans="1:17" s="1" customFormat="1" ht="15" thickBot="1">
      <c r="A131" s="10" t="s">
        <v>11</v>
      </c>
      <c r="B131" s="4" t="s">
        <v>41</v>
      </c>
      <c r="C131" s="4" t="s">
        <v>8</v>
      </c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</row>
    <row r="132" spans="1:17" s="1" customFormat="1" ht="15" thickBot="1">
      <c r="A132" s="8"/>
      <c r="B132" s="5"/>
      <c r="C132" s="5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</row>
    <row r="133" spans="1:17" s="1" customFormat="1" ht="15" thickBot="1">
      <c r="A133" s="9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</row>
    <row r="134" spans="1:17" s="1" customFormat="1" ht="15" thickBot="1">
      <c r="A134" s="10" t="s">
        <v>3</v>
      </c>
      <c r="B134" s="4" t="s">
        <v>11</v>
      </c>
      <c r="C134" s="4" t="s">
        <v>39</v>
      </c>
      <c r="D134" s="4" t="s">
        <v>40</v>
      </c>
      <c r="E134" s="4" t="s">
        <v>12</v>
      </c>
      <c r="F134" s="4" t="s">
        <v>13</v>
      </c>
      <c r="G134" s="4" t="s">
        <v>14</v>
      </c>
      <c r="H134" s="4" t="s">
        <v>15</v>
      </c>
      <c r="I134" s="4" t="s">
        <v>16</v>
      </c>
      <c r="J134" s="4" t="s">
        <v>17</v>
      </c>
      <c r="K134" s="4" t="s">
        <v>18</v>
      </c>
      <c r="L134" s="4" t="s">
        <v>19</v>
      </c>
      <c r="M134" s="4" t="s">
        <v>20</v>
      </c>
      <c r="N134" s="4" t="s">
        <v>21</v>
      </c>
      <c r="O134" s="4" t="s">
        <v>22</v>
      </c>
      <c r="P134" s="4" t="s">
        <v>23</v>
      </c>
      <c r="Q134" s="4" t="s">
        <v>24</v>
      </c>
    </row>
    <row r="135" spans="1:17" s="1" customFormat="1" ht="15" thickBot="1">
      <c r="A135" s="8"/>
      <c r="B135" s="5"/>
      <c r="C135" s="5"/>
      <c r="D135" s="5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</row>
    <row r="136" spans="1:17" s="1" customFormat="1" ht="15" thickBot="1">
      <c r="A136" s="8"/>
      <c r="B136" s="5"/>
      <c r="C136" s="5"/>
      <c r="D136" s="5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</row>
    <row r="137" spans="1:17" s="1" customFormat="1" ht="15" thickBot="1">
      <c r="A137" s="8"/>
      <c r="B137" s="5"/>
      <c r="C137" s="5"/>
      <c r="D137" s="5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</row>
    <row r="138" spans="1:17" s="1" customFormat="1" ht="15" thickBot="1">
      <c r="A138" s="8"/>
      <c r="B138" s="5"/>
      <c r="C138" s="5"/>
      <c r="D138" s="5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</row>
    <row r="139" spans="1:17" s="1" customFormat="1" ht="15" thickBot="1">
      <c r="A139" s="9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</row>
    <row r="140" spans="1:17" s="1" customFormat="1" ht="15" thickBot="1">
      <c r="A140" s="10" t="s">
        <v>11</v>
      </c>
      <c r="B140" s="4" t="s">
        <v>41</v>
      </c>
      <c r="C140" s="4" t="s">
        <v>8</v>
      </c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</row>
    <row r="141" spans="1:17" s="1" customFormat="1" ht="15" thickBot="1">
      <c r="A141" s="8"/>
      <c r="B141" s="5"/>
      <c r="C141" s="5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</row>
    <row r="142" spans="1:17" s="1" customFormat="1" ht="15" thickBot="1">
      <c r="A142" s="9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</row>
    <row r="143" spans="1:17" s="1" customFormat="1" ht="15" thickBot="1">
      <c r="A143" s="10" t="s">
        <v>3</v>
      </c>
      <c r="B143" s="4" t="s">
        <v>11</v>
      </c>
      <c r="C143" s="4" t="s">
        <v>39</v>
      </c>
      <c r="D143" s="4" t="s">
        <v>40</v>
      </c>
      <c r="E143" s="4" t="s">
        <v>12</v>
      </c>
      <c r="F143" s="4" t="s">
        <v>13</v>
      </c>
      <c r="G143" s="4" t="s">
        <v>14</v>
      </c>
      <c r="H143" s="4" t="s">
        <v>15</v>
      </c>
      <c r="I143" s="4" t="s">
        <v>16</v>
      </c>
      <c r="J143" s="4" t="s">
        <v>17</v>
      </c>
      <c r="K143" s="4" t="s">
        <v>18</v>
      </c>
      <c r="L143" s="4" t="s">
        <v>19</v>
      </c>
      <c r="M143" s="4" t="s">
        <v>20</v>
      </c>
      <c r="N143" s="4" t="s">
        <v>21</v>
      </c>
      <c r="O143" s="4" t="s">
        <v>22</v>
      </c>
      <c r="P143" s="4" t="s">
        <v>23</v>
      </c>
      <c r="Q143" s="4" t="s">
        <v>24</v>
      </c>
    </row>
    <row r="144" spans="1:17" s="1" customFormat="1" ht="15" thickBot="1">
      <c r="A144" s="8"/>
      <c r="B144" s="5"/>
      <c r="C144" s="5"/>
      <c r="D144" s="5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</row>
    <row r="145" spans="1:17" s="1" customFormat="1" ht="15" thickBot="1">
      <c r="A145" s="8"/>
      <c r="B145" s="5"/>
      <c r="C145" s="5"/>
      <c r="D145" s="5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</row>
    <row r="146" spans="1:17" s="1" customFormat="1" ht="15" thickBot="1">
      <c r="A146" s="8"/>
      <c r="B146" s="5"/>
      <c r="C146" s="5"/>
      <c r="D146" s="5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</row>
    <row r="147" spans="1:17" s="1" customFormat="1" ht="15" thickBot="1">
      <c r="A147" s="8"/>
      <c r="B147" s="5"/>
      <c r="C147" s="5"/>
      <c r="D147" s="5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</row>
    <row r="148" spans="1:17" s="1" customFormat="1" ht="15" thickBot="1">
      <c r="A148" s="9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</row>
    <row r="149" spans="1:17" s="1" customFormat="1" ht="15" thickBot="1">
      <c r="A149" s="10" t="s">
        <v>11</v>
      </c>
      <c r="B149" s="4" t="s">
        <v>41</v>
      </c>
      <c r="C149" s="4" t="s">
        <v>8</v>
      </c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</row>
    <row r="150" spans="1:17" s="1" customFormat="1" ht="15" thickBot="1">
      <c r="A150" s="8"/>
      <c r="B150" s="5"/>
      <c r="C150" s="5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</row>
    <row r="151" spans="1:17" s="1" customFormat="1" ht="15" thickBot="1">
      <c r="A151" s="9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</row>
    <row r="152" spans="1:17" s="1" customFormat="1" ht="15" thickBot="1">
      <c r="A152" s="10" t="s">
        <v>3</v>
      </c>
      <c r="B152" s="4" t="s">
        <v>11</v>
      </c>
      <c r="C152" s="4" t="s">
        <v>39</v>
      </c>
      <c r="D152" s="4" t="s">
        <v>40</v>
      </c>
      <c r="E152" s="4" t="s">
        <v>12</v>
      </c>
      <c r="F152" s="4" t="s">
        <v>13</v>
      </c>
      <c r="G152" s="4" t="s">
        <v>14</v>
      </c>
      <c r="H152" s="4" t="s">
        <v>15</v>
      </c>
      <c r="I152" s="4" t="s">
        <v>16</v>
      </c>
      <c r="J152" s="4" t="s">
        <v>17</v>
      </c>
      <c r="K152" s="4" t="s">
        <v>18</v>
      </c>
      <c r="L152" s="4" t="s">
        <v>19</v>
      </c>
      <c r="M152" s="4" t="s">
        <v>20</v>
      </c>
      <c r="N152" s="4" t="s">
        <v>21</v>
      </c>
      <c r="O152" s="4" t="s">
        <v>22</v>
      </c>
      <c r="P152" s="4" t="s">
        <v>23</v>
      </c>
      <c r="Q152" s="4" t="s">
        <v>24</v>
      </c>
    </row>
    <row r="153" spans="1:17" s="1" customFormat="1" ht="15" thickBot="1">
      <c r="A153" s="8"/>
      <c r="B153" s="5"/>
      <c r="C153" s="5"/>
      <c r="D153" s="5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</row>
    <row r="154" spans="1:17" s="1" customFormat="1" ht="15" thickBot="1">
      <c r="A154" s="8"/>
      <c r="B154" s="5"/>
      <c r="C154" s="5"/>
      <c r="D154" s="5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</row>
    <row r="155" spans="1:17" s="1" customFormat="1" ht="15" thickBot="1">
      <c r="A155" s="8"/>
      <c r="B155" s="5"/>
      <c r="C155" s="5"/>
      <c r="D155" s="5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</row>
    <row r="156" spans="1:17" s="1" customFormat="1" ht="15" thickBot="1">
      <c r="A156" s="8"/>
      <c r="B156" s="5"/>
      <c r="C156" s="5"/>
      <c r="D156" s="5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</row>
    <row r="157" spans="1:17" s="1" customFormat="1" ht="15" thickBot="1">
      <c r="A157" s="9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</row>
    <row r="158" spans="1:17" s="1" customFormat="1" ht="15" thickBot="1">
      <c r="A158" s="10" t="s">
        <v>11</v>
      </c>
      <c r="B158" s="4" t="s">
        <v>41</v>
      </c>
      <c r="C158" s="4" t="s">
        <v>8</v>
      </c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</row>
    <row r="159" spans="1:17" s="1" customFormat="1" ht="15" thickBot="1">
      <c r="A159" s="8"/>
      <c r="B159" s="5"/>
      <c r="C159" s="5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</row>
    <row r="160" spans="1:17" s="1" customFormat="1" ht="15" thickBot="1">
      <c r="A160" s="9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</row>
    <row r="161" spans="1:17" s="1" customFormat="1" ht="15" thickBot="1">
      <c r="A161" s="10" t="s">
        <v>3</v>
      </c>
      <c r="B161" s="4" t="s">
        <v>11</v>
      </c>
      <c r="C161" s="4" t="s">
        <v>39</v>
      </c>
      <c r="D161" s="4" t="s">
        <v>40</v>
      </c>
      <c r="E161" s="4" t="s">
        <v>12</v>
      </c>
      <c r="F161" s="4" t="s">
        <v>13</v>
      </c>
      <c r="G161" s="4" t="s">
        <v>14</v>
      </c>
      <c r="H161" s="4" t="s">
        <v>15</v>
      </c>
      <c r="I161" s="4" t="s">
        <v>16</v>
      </c>
      <c r="J161" s="4" t="s">
        <v>17</v>
      </c>
      <c r="K161" s="4" t="s">
        <v>18</v>
      </c>
      <c r="L161" s="4" t="s">
        <v>19</v>
      </c>
      <c r="M161" s="4" t="s">
        <v>20</v>
      </c>
      <c r="N161" s="4" t="s">
        <v>21</v>
      </c>
      <c r="O161" s="4" t="s">
        <v>22</v>
      </c>
      <c r="P161" s="4" t="s">
        <v>23</v>
      </c>
      <c r="Q161" s="4" t="s">
        <v>24</v>
      </c>
    </row>
    <row r="162" spans="1:17" s="1" customFormat="1" ht="15" thickBot="1">
      <c r="A162" s="8"/>
      <c r="B162" s="5"/>
      <c r="C162" s="5"/>
      <c r="D162" s="5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</row>
    <row r="163" spans="1:17" s="1" customFormat="1" ht="15" thickBot="1">
      <c r="A163" s="8"/>
      <c r="B163" s="5"/>
      <c r="C163" s="5"/>
      <c r="D163" s="5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</row>
    <row r="164" spans="1:17" s="1" customFormat="1" ht="15" thickBot="1">
      <c r="A164" s="8"/>
      <c r="B164" s="5"/>
      <c r="C164" s="5"/>
      <c r="D164" s="5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</row>
    <row r="165" spans="1:17" ht="14.25" thickBot="1">
      <c r="A165" s="17"/>
      <c r="B165" s="18"/>
      <c r="C165" s="18"/>
      <c r="D165" s="18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</row>
  </sheetData>
  <sheetProtection/>
  <mergeCells count="6">
    <mergeCell ref="A1:B1"/>
    <mergeCell ref="A2:B2"/>
    <mergeCell ref="A4:B4"/>
    <mergeCell ref="A12:B12"/>
    <mergeCell ref="A16:B16"/>
    <mergeCell ref="A92:B9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2018-04-22T21:17:16Z</dcterms:created>
  <dcterms:modified xsi:type="dcterms:W3CDTF">2019-07-05T01:35:55Z</dcterms:modified>
  <cp:category/>
  <cp:version/>
  <cp:contentType/>
  <cp:contentStatus/>
</cp:coreProperties>
</file>